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9A0427C-C764-4250-8589-13EC9972E160}" xr6:coauthVersionLast="47" xr6:coauthVersionMax="47" xr10:uidLastSave="{00000000-0000-0000-0000-000000000000}"/>
  <bookViews>
    <workbookView xWindow="30612" yWindow="3984" windowWidth="30828" windowHeight="12576" tabRatio="726" xr2:uid="{00000000-000D-0000-FFFF-FFFF00000000}"/>
  </bookViews>
  <sheets>
    <sheet name="Gewinnermittlung " sheetId="5" r:id="rId1"/>
    <sheet name="Einnahmen" sheetId="8" r:id="rId2"/>
    <sheet name="WK §18 EStG" sheetId="6" r:id="rId3"/>
    <sheet name="Raumkosten" sheetId="7" r:id="rId4"/>
  </sheets>
  <definedNames>
    <definedName name="_xlnm._FilterDatabase" localSheetId="2" hidden="1">'WK §18 EStG'!$A$1:$H$243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5" l="1"/>
  <c r="E3" i="8"/>
  <c r="E2" i="8"/>
  <c r="E26" i="8"/>
  <c r="D3" i="8"/>
  <c r="E20" i="5"/>
  <c r="E23" i="5"/>
  <c r="F42" i="6"/>
  <c r="E42" i="6"/>
  <c r="D42" i="6"/>
  <c r="D26" i="8"/>
  <c r="C2" i="8"/>
  <c r="C26" i="8" s="1"/>
  <c r="E6" i="5" s="1"/>
  <c r="D2" i="6"/>
  <c r="E2" i="6" s="1"/>
  <c r="C191" i="6"/>
  <c r="C195" i="6"/>
  <c r="E27" i="5" s="1"/>
  <c r="C232" i="6"/>
  <c r="C213" i="6"/>
  <c r="B11" i="7"/>
  <c r="B10" i="7"/>
  <c r="C54" i="6"/>
  <c r="C39" i="6"/>
  <c r="C153" i="6"/>
  <c r="C160" i="6"/>
  <c r="C243" i="6"/>
  <c r="E26" i="5" s="1"/>
  <c r="C163" i="6"/>
  <c r="E21" i="5" s="1"/>
  <c r="C81" i="6"/>
  <c r="C79" i="6"/>
  <c r="C69" i="6"/>
  <c r="C8" i="6"/>
  <c r="C76" i="6"/>
  <c r="C221" i="6"/>
  <c r="C225" i="6" s="1"/>
  <c r="E7" i="5" l="1"/>
  <c r="C90" i="6"/>
  <c r="C42" i="6"/>
  <c r="E18" i="5" s="1"/>
  <c r="B15" i="7"/>
  <c r="B5" i="7"/>
  <c r="B16" i="7" l="1"/>
  <c r="B18" i="7" s="1"/>
  <c r="E17" i="5"/>
  <c r="C124" i="6"/>
  <c r="C125" i="6" s="1"/>
  <c r="E13" i="5" s="1"/>
  <c r="E19" i="5" l="1"/>
  <c r="E12" i="5"/>
  <c r="E22" i="5" l="1"/>
  <c r="F8" i="5"/>
  <c r="E24" i="5" l="1"/>
  <c r="E11" i="5"/>
  <c r="C240" i="6" l="1"/>
  <c r="E25" i="5" s="1"/>
  <c r="F32" i="5" l="1"/>
  <c r="F34" i="5" s="1"/>
</calcChain>
</file>

<file path=xl/sharedStrings.xml><?xml version="1.0" encoding="utf-8"?>
<sst xmlns="http://schemas.openxmlformats.org/spreadsheetml/2006/main" count="708" uniqueCount="335">
  <si>
    <t>Gewinnermittlung nach § 4 Abs. 3 EStG</t>
  </si>
  <si>
    <t>EINNAHMEN</t>
  </si>
  <si>
    <t>EURO</t>
  </si>
  <si>
    <t>gem. Umsatzübersicht</t>
  </si>
  <si>
    <t>Vom FA erstatte Umsatzsteuer</t>
  </si>
  <si>
    <t>AUSGABEN</t>
  </si>
  <si>
    <t>Reisekosten, inkl. VMA</t>
  </si>
  <si>
    <t>Raumkosten</t>
  </si>
  <si>
    <t>Bewirtungskosten, abziehbar</t>
  </si>
  <si>
    <t>Gezahlte Löhne</t>
  </si>
  <si>
    <t>Gesetzliche Sozialaufwendungen</t>
  </si>
  <si>
    <t>Betriebsbedarf</t>
  </si>
  <si>
    <t>Aufmerksamkeiten</t>
  </si>
  <si>
    <t>Bürobedarf</t>
  </si>
  <si>
    <t>Dekoration</t>
  </si>
  <si>
    <t>Fortbildungskosten</t>
  </si>
  <si>
    <t>Geschenke</t>
  </si>
  <si>
    <t>Porto</t>
  </si>
  <si>
    <t>Raumausstattung</t>
  </si>
  <si>
    <t>Vermittlungskosten</t>
  </si>
  <si>
    <t>Versicherungen</t>
  </si>
  <si>
    <t>Internet- und Telefonkosten</t>
  </si>
  <si>
    <t>Kontoführungskosten</t>
  </si>
  <si>
    <t>Vorsteueranteil, nicht abziehbar</t>
  </si>
  <si>
    <t>Gewinn</t>
  </si>
  <si>
    <t>Bruttoaufwand</t>
  </si>
  <si>
    <t>Beschreibung</t>
  </si>
  <si>
    <t>Stadtbäckerei</t>
  </si>
  <si>
    <t>Famila Getränke</t>
  </si>
  <si>
    <t>Bäckerei</t>
  </si>
  <si>
    <t>2802b</t>
  </si>
  <si>
    <t>Blumen</t>
  </si>
  <si>
    <t>2902</t>
  </si>
  <si>
    <t xml:space="preserve">Espresso Bohnen </t>
  </si>
  <si>
    <t>2103</t>
  </si>
  <si>
    <t>Milch</t>
  </si>
  <si>
    <t>2905</t>
  </si>
  <si>
    <t>0206</t>
  </si>
  <si>
    <t>Backwaren</t>
  </si>
  <si>
    <t>0806c</t>
  </si>
  <si>
    <t>Lebensmittel</t>
  </si>
  <si>
    <t>1206c</t>
  </si>
  <si>
    <t>1206d</t>
  </si>
  <si>
    <t>0907</t>
  </si>
  <si>
    <t>2807</t>
  </si>
  <si>
    <t>2907b</t>
  </si>
  <si>
    <t>1509</t>
  </si>
  <si>
    <t>1809</t>
  </si>
  <si>
    <t>1909</t>
  </si>
  <si>
    <t>3009</t>
  </si>
  <si>
    <t>Spiritousen</t>
  </si>
  <si>
    <t>0110c</t>
  </si>
  <si>
    <t>1210</t>
  </si>
  <si>
    <t>Eis</t>
  </si>
  <si>
    <t>2010</t>
  </si>
  <si>
    <t>2310</t>
  </si>
  <si>
    <t>2610</t>
  </si>
  <si>
    <t>2810</t>
  </si>
  <si>
    <t>1611b</t>
  </si>
  <si>
    <t>2011</t>
  </si>
  <si>
    <t>Getränke</t>
  </si>
  <si>
    <t>2411</t>
  </si>
  <si>
    <t>2911</t>
  </si>
  <si>
    <t>2712</t>
  </si>
  <si>
    <t>3112</t>
  </si>
  <si>
    <t>2607</t>
  </si>
  <si>
    <t xml:space="preserve">Aufmerksamkeiten </t>
  </si>
  <si>
    <t>1308</t>
  </si>
  <si>
    <t>2409</t>
  </si>
  <si>
    <t>0310b</t>
  </si>
  <si>
    <t>0111</t>
  </si>
  <si>
    <t>1811</t>
  </si>
  <si>
    <t>2111 Amazon</t>
  </si>
  <si>
    <t>2611b</t>
  </si>
  <si>
    <t>1005</t>
  </si>
  <si>
    <t xml:space="preserve">Aufmerksamkeiten  </t>
  </si>
  <si>
    <t>Summe Aufmerksamkeiten</t>
  </si>
  <si>
    <t>0501 Amazon</t>
  </si>
  <si>
    <t>Projektor</t>
  </si>
  <si>
    <t>1601</t>
  </si>
  <si>
    <t>1502 Amazon</t>
  </si>
  <si>
    <t>Batterien</t>
  </si>
  <si>
    <t>1602 Amazon</t>
  </si>
  <si>
    <t>Türsensor</t>
  </si>
  <si>
    <t>2309</t>
  </si>
  <si>
    <t>Handyreparatur</t>
  </si>
  <si>
    <t>3101</t>
  </si>
  <si>
    <t>Rathaus Apotheke Sagrotan Hygiene Spray</t>
  </si>
  <si>
    <t>WC-Reiniger</t>
  </si>
  <si>
    <t>2103 Amazon</t>
  </si>
  <si>
    <t>Gießkanne</t>
  </si>
  <si>
    <t>Bildschirmhalterung</t>
  </si>
  <si>
    <t>2403 Amazon</t>
  </si>
  <si>
    <t>Monitor</t>
  </si>
  <si>
    <t>0204 Amazon</t>
  </si>
  <si>
    <t>Ersatzbürste Saugroboter</t>
  </si>
  <si>
    <t>Betriebsbedarf 50%</t>
  </si>
  <si>
    <t>0804 Amazon</t>
  </si>
  <si>
    <t>Farbe</t>
  </si>
  <si>
    <t>2204 Amazon</t>
  </si>
  <si>
    <t>Tischdeckenhalter</t>
  </si>
  <si>
    <t>2404 ebay</t>
  </si>
  <si>
    <t>2704</t>
  </si>
  <si>
    <t>0605 Amazon</t>
  </si>
  <si>
    <t>Klarlack</t>
  </si>
  <si>
    <t>1105</t>
  </si>
  <si>
    <t>1405 Amazon</t>
  </si>
  <si>
    <t>1905 ebay</t>
  </si>
  <si>
    <t>ebook reader</t>
  </si>
  <si>
    <t>2005</t>
  </si>
  <si>
    <t>Zoll</t>
  </si>
  <si>
    <t>2205</t>
  </si>
  <si>
    <t>Obi Aufbewahrung und Eis</t>
  </si>
  <si>
    <t>Schlüsselringe</t>
  </si>
  <si>
    <t>0306 Amazon</t>
  </si>
  <si>
    <t>Bodenwischer</t>
  </si>
  <si>
    <t>0606 ebay</t>
  </si>
  <si>
    <t>Lenkungsdämpfer Fahrrad / Roller</t>
  </si>
  <si>
    <t>2306</t>
  </si>
  <si>
    <t>Baumfällarbeiten</t>
  </si>
  <si>
    <t>2906 Amazon</t>
  </si>
  <si>
    <t>Flaschenhalter</t>
  </si>
  <si>
    <t>0107b</t>
  </si>
  <si>
    <t>Steckschlüssel</t>
  </si>
  <si>
    <t>0907b</t>
  </si>
  <si>
    <t>Lack/Pinsel</t>
  </si>
  <si>
    <t>2107</t>
  </si>
  <si>
    <t>Roller</t>
  </si>
  <si>
    <t>2108</t>
  </si>
  <si>
    <t>Inspektion Fahrrad</t>
  </si>
  <si>
    <t>1811b</t>
  </si>
  <si>
    <t>Xing Mitgliedsbeitrag</t>
  </si>
  <si>
    <t>1705</t>
  </si>
  <si>
    <t>Astschere</t>
  </si>
  <si>
    <t>WC-Bürste</t>
  </si>
  <si>
    <t>2709 ebay</t>
  </si>
  <si>
    <t>Cityroller Ersatzteile (ebay)</t>
  </si>
  <si>
    <t>1010</t>
  </si>
  <si>
    <t xml:space="preserve">Spaten / Rasendünger  </t>
  </si>
  <si>
    <t>betriebsbedarf 50%</t>
  </si>
  <si>
    <t>3110 Amazon</t>
  </si>
  <si>
    <t>Heizgerät</t>
  </si>
  <si>
    <t>0411</t>
  </si>
  <si>
    <t>Bäume / Gärtner</t>
  </si>
  <si>
    <t>0911 Amazon</t>
  </si>
  <si>
    <t>Luftentfeuchter</t>
  </si>
  <si>
    <t>1911 Amazon</t>
  </si>
  <si>
    <t>Lautsprecher PC</t>
  </si>
  <si>
    <t>2011 Amazon</t>
  </si>
  <si>
    <t>Philipps Hue</t>
  </si>
  <si>
    <t>Staubsaugerbeutel</t>
  </si>
  <si>
    <t>0112 Amazon</t>
  </si>
  <si>
    <t>Tischdecke</t>
  </si>
  <si>
    <t>Bluetooth Lautsprecher</t>
  </si>
  <si>
    <t>Summe Betriebsbedarf</t>
  </si>
  <si>
    <t>2201</t>
  </si>
  <si>
    <t>Bewirtung</t>
  </si>
  <si>
    <t>3001</t>
  </si>
  <si>
    <t>0402</t>
  </si>
  <si>
    <t>0702</t>
  </si>
  <si>
    <t>1102</t>
  </si>
  <si>
    <t>1402</t>
  </si>
  <si>
    <t>1303b</t>
  </si>
  <si>
    <t>1403</t>
  </si>
  <si>
    <t>2505</t>
  </si>
  <si>
    <t>1206b</t>
  </si>
  <si>
    <t>1706</t>
  </si>
  <si>
    <t>1806b</t>
  </si>
  <si>
    <t>1906b</t>
  </si>
  <si>
    <t>1906d</t>
  </si>
  <si>
    <t>2406</t>
  </si>
  <si>
    <t>2606</t>
  </si>
  <si>
    <t>0107</t>
  </si>
  <si>
    <t>1107</t>
  </si>
  <si>
    <t>2707</t>
  </si>
  <si>
    <t>2907</t>
  </si>
  <si>
    <t>1208</t>
  </si>
  <si>
    <t>0109</t>
  </si>
  <si>
    <t>0309</t>
  </si>
  <si>
    <t>2609b</t>
  </si>
  <si>
    <t>0110</t>
  </si>
  <si>
    <t>0210</t>
  </si>
  <si>
    <t>0310</t>
  </si>
  <si>
    <t>1310</t>
  </si>
  <si>
    <t>1211b</t>
  </si>
  <si>
    <t>1712</t>
  </si>
  <si>
    <t>3112b</t>
  </si>
  <si>
    <t>0901 Amazon</t>
  </si>
  <si>
    <t>1201 ebay</t>
  </si>
  <si>
    <t>0904</t>
  </si>
  <si>
    <t>0705 ebay</t>
  </si>
  <si>
    <t>1505 Amazon</t>
  </si>
  <si>
    <t>2705 ebay</t>
  </si>
  <si>
    <t>1906</t>
  </si>
  <si>
    <t>0507</t>
  </si>
  <si>
    <t>0509</t>
  </si>
  <si>
    <t>0609 Amazon</t>
  </si>
  <si>
    <t>1209 ebay</t>
  </si>
  <si>
    <t>0110 Amazon</t>
  </si>
  <si>
    <t>0210 Amazon</t>
  </si>
  <si>
    <t>1310 Amazon</t>
  </si>
  <si>
    <t>1211 Amazon</t>
  </si>
  <si>
    <t>1311</t>
  </si>
  <si>
    <t>1611</t>
  </si>
  <si>
    <t>2811 Amazon</t>
  </si>
  <si>
    <t>2512 Amazon</t>
  </si>
  <si>
    <t>2612 Amazon</t>
  </si>
  <si>
    <t>2712 Amazon</t>
  </si>
  <si>
    <t>2812 Amazon</t>
  </si>
  <si>
    <t>Summe Bürobedarf</t>
  </si>
  <si>
    <t>1203 ebay</t>
  </si>
  <si>
    <t>Goldspray</t>
  </si>
  <si>
    <t>2705</t>
  </si>
  <si>
    <t>Pflanzen</t>
  </si>
  <si>
    <t>2008 Amazon</t>
  </si>
  <si>
    <t>Lichterkette</t>
  </si>
  <si>
    <t>2509</t>
  </si>
  <si>
    <t>0812</t>
  </si>
  <si>
    <t>Summe Dekoration</t>
  </si>
  <si>
    <t>1712b</t>
  </si>
  <si>
    <t>Summe Fortbildungskosten</t>
  </si>
  <si>
    <t>1501a</t>
  </si>
  <si>
    <t>Geschenk Mandant</t>
  </si>
  <si>
    <t>1501b</t>
  </si>
  <si>
    <t>2202</t>
  </si>
  <si>
    <t>1603 Amazon</t>
  </si>
  <si>
    <t>3103 Amazon</t>
  </si>
  <si>
    <t>0204</t>
  </si>
  <si>
    <t>0806b</t>
  </si>
  <si>
    <t>0606b</t>
  </si>
  <si>
    <t>1006</t>
  </si>
  <si>
    <t>1206</t>
  </si>
  <si>
    <t>2208</t>
  </si>
  <si>
    <t>2208b</t>
  </si>
  <si>
    <t>0110b</t>
  </si>
  <si>
    <t>0610</t>
  </si>
  <si>
    <t>1710 Amazon</t>
  </si>
  <si>
    <t>geschenk Mandant</t>
  </si>
  <si>
    <t>1111</t>
  </si>
  <si>
    <t>1211</t>
  </si>
  <si>
    <t>1411 Amazon</t>
  </si>
  <si>
    <t>1711d</t>
  </si>
  <si>
    <t>3011</t>
  </si>
  <si>
    <t>Summe Geschenke</t>
  </si>
  <si>
    <t>0801</t>
  </si>
  <si>
    <t>DHL</t>
  </si>
  <si>
    <t>2703</t>
  </si>
  <si>
    <t>2009</t>
  </si>
  <si>
    <t>3009b</t>
  </si>
  <si>
    <t>1510</t>
  </si>
  <si>
    <t>2010b</t>
  </si>
  <si>
    <t>0311</t>
  </si>
  <si>
    <t>1711</t>
  </si>
  <si>
    <t>1711b</t>
  </si>
  <si>
    <t>1711c</t>
  </si>
  <si>
    <t>0312</t>
  </si>
  <si>
    <t>0612</t>
  </si>
  <si>
    <t>0612b</t>
  </si>
  <si>
    <t>0712</t>
  </si>
  <si>
    <t>Summe Porto</t>
  </si>
  <si>
    <t>0105 Amazon</t>
  </si>
  <si>
    <t>2505 Amazon</t>
  </si>
  <si>
    <t>0606</t>
  </si>
  <si>
    <t>0907c</t>
  </si>
  <si>
    <t>2507 Amazon</t>
  </si>
  <si>
    <t>2403</t>
  </si>
  <si>
    <t>Raumausstattung 50% betrieblich</t>
  </si>
  <si>
    <t>1510b</t>
  </si>
  <si>
    <t>Raumaustattung</t>
  </si>
  <si>
    <t>0411b</t>
  </si>
  <si>
    <t>Summe Raumaustattung</t>
  </si>
  <si>
    <t>1806c</t>
  </si>
  <si>
    <t>Parkschein</t>
  </si>
  <si>
    <t>Reisekosten</t>
  </si>
  <si>
    <t>1610</t>
  </si>
  <si>
    <t>Taxi</t>
  </si>
  <si>
    <t>2611</t>
  </si>
  <si>
    <t>TAxi</t>
  </si>
  <si>
    <t>Summe Reisekosten</t>
  </si>
  <si>
    <t>Vermittlungskosten Interessanten/potentielle Mandanten</t>
  </si>
  <si>
    <t>0906</t>
  </si>
  <si>
    <t>1111b</t>
  </si>
  <si>
    <t>0112</t>
  </si>
  <si>
    <t>0412</t>
  </si>
  <si>
    <t>Summe Akquise</t>
  </si>
  <si>
    <t>1303</t>
  </si>
  <si>
    <t>Versicherung</t>
  </si>
  <si>
    <t>Summe Versicherungen</t>
  </si>
  <si>
    <t>²m Fläche Arbeitszimmer:</t>
  </si>
  <si>
    <t>m² Fläche des gesamten Hauses: (gem. Mietvertrag)</t>
  </si>
  <si>
    <t>Anteil Arbeitszimmer</t>
  </si>
  <si>
    <t>in €</t>
  </si>
  <si>
    <t>Kosten Arbeitszimmer: (monatlich)</t>
  </si>
  <si>
    <t>Miete</t>
  </si>
  <si>
    <t>Wasser</t>
  </si>
  <si>
    <t>Summe</t>
  </si>
  <si>
    <t>anteilige Arbeitszimmer-Kosten</t>
  </si>
  <si>
    <t>3112 Paypal</t>
  </si>
  <si>
    <t>Porto (Summe Paypal noch nicht erfasst)</t>
  </si>
  <si>
    <t xml:space="preserve">1 und 1 </t>
  </si>
  <si>
    <t xml:space="preserve">Internet/Telefon </t>
  </si>
  <si>
    <t>Summe Internet / Telefon</t>
  </si>
  <si>
    <t>Summe Paypal Betriebsbedarf noch nicht gebucht</t>
  </si>
  <si>
    <t>Summe Bewirtung 100%</t>
  </si>
  <si>
    <t>Bewirtung abzugsfähige Betriebsausgaben 70%</t>
  </si>
  <si>
    <t>Abschreibungen (Sofortabschreibung bis 800€ netto)</t>
  </si>
  <si>
    <t>XYZ</t>
  </si>
  <si>
    <t>Herkunft</t>
  </si>
  <si>
    <t>Datum</t>
  </si>
  <si>
    <t>Paypal</t>
  </si>
  <si>
    <t>Konto Commerbank</t>
  </si>
  <si>
    <t>Nettoaufwand</t>
  </si>
  <si>
    <t>13.01.</t>
  </si>
  <si>
    <t>1</t>
  </si>
  <si>
    <t>Ust / Vst 19%</t>
  </si>
  <si>
    <t>Ust / Vst 7%</t>
  </si>
  <si>
    <t>Kategorie für Betriebsausgabe</t>
  </si>
  <si>
    <t>Nettobetrag</t>
  </si>
  <si>
    <t>Bruttobetrag</t>
  </si>
  <si>
    <t>Erhaltene Umsatzsteuer</t>
  </si>
  <si>
    <t>Rechnungsnummer</t>
  </si>
  <si>
    <t xml:space="preserve">Werbekosten, Zeile 60 EÜR </t>
  </si>
  <si>
    <t xml:space="preserve">       vom 01.01.2023 bis 31.12.2023</t>
  </si>
  <si>
    <t>Firma XYZ</t>
  </si>
  <si>
    <t>Geld vom Nachbarn, bar kasse</t>
  </si>
  <si>
    <t>Überweisung, RG Nr. 1107</t>
  </si>
  <si>
    <t>Umsatzsteuer (zu zahlen)</t>
  </si>
  <si>
    <t>gezahlte Umsatzsteuer</t>
  </si>
  <si>
    <t>Arbeitszimmer-Berrechnung</t>
  </si>
  <si>
    <t>Strom (25.02.2023 bis 03.05.2023)</t>
  </si>
  <si>
    <t>Grundsteuer</t>
  </si>
  <si>
    <t>Arbeitsmittel etc.</t>
  </si>
  <si>
    <t>Gesamt, pro Jahr</t>
  </si>
  <si>
    <t>einheitlicher, abgetrennter Raum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</si>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</sst>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4" fontId="6" fillId="0" borderId="0" xfId="0" applyNumberFormat="1" applyFont="1" applyFill="1"/>
    <xf numFmtId="0" fontId="6" fillId="0" borderId="0" xfId="0" applyFont="1" applyFill="1"/>
    <xf numFmtId="0" fontId="6" fillId="0" borderId="0" xfId="0" applyFont="1" applyBorder="1"/>
    <xf numFmtId="44" fontId="6" fillId="0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2" xfId="0" applyNumberFormat="1" applyFont="1" applyBorder="1"/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4" fontId="0" fillId="0" borderId="0" xfId="4" applyFont="1" applyAlignment="1">
      <alignment vertical="center"/>
    </xf>
    <xf numFmtId="0" fontId="0" fillId="0" borderId="0" xfId="0" applyAlignment="1">
      <alignment horizontal="center" vertical="center"/>
    </xf>
    <xf numFmtId="4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0" fontId="0" fillId="0" borderId="0" xfId="2" applyNumberFormat="1" applyFont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8" fillId="0" borderId="0" xfId="1" applyFont="1" applyAlignment="1">
      <alignment vertical="top"/>
    </xf>
    <xf numFmtId="164" fontId="8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</cellXfs>
  <cellStyles count="5">
    <cellStyle name="Komma" xfId="1" builtinId="3"/>
    <cellStyle name="Komma 2" xfId="3" xr:uid="{AEB2411B-AD33-44E3-9BE6-5FF320ECA7D5}"/>
    <cellStyle name="Prozent" xfId="2" builtinId="5"/>
    <cellStyle name="Standard" xfId="0" builtinId="0"/>
    <cellStyle name="Währung" xfId="4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view="pageLayout" zoomScaleNormal="100" workbookViewId="0">
      <selection activeCell="D10" sqref="D10"/>
    </sheetView>
  </sheetViews>
  <sheetFormatPr baseColWidth="10" defaultColWidth="11.44140625" defaultRowHeight="15" x14ac:dyDescent="0.25"/>
  <cols>
    <col min="1" max="3" width="11.44140625" style="2"/>
    <col min="4" max="4" width="27.5546875" style="2" customWidth="1"/>
    <col min="5" max="5" width="15.5546875" style="2" bestFit="1" customWidth="1"/>
    <col min="6" max="6" width="15.6640625" style="2" bestFit="1" customWidth="1"/>
    <col min="7" max="16384" width="11.44140625" style="2"/>
  </cols>
  <sheetData>
    <row r="1" spans="1:6" ht="15.6" x14ac:dyDescent="0.3">
      <c r="C1" s="1"/>
      <c r="D1" s="42" t="s">
        <v>323</v>
      </c>
    </row>
    <row r="2" spans="1:6" ht="15.6" x14ac:dyDescent="0.3">
      <c r="C2" s="3" t="s">
        <v>0</v>
      </c>
      <c r="D2" s="1"/>
    </row>
    <row r="3" spans="1:6" ht="15.6" x14ac:dyDescent="0.3">
      <c r="C3" s="1" t="s">
        <v>322</v>
      </c>
    </row>
    <row r="5" spans="1:6" ht="15.6" x14ac:dyDescent="0.3">
      <c r="A5" s="1" t="s">
        <v>1</v>
      </c>
      <c r="E5" s="4" t="s">
        <v>2</v>
      </c>
      <c r="F5" s="4" t="s">
        <v>2</v>
      </c>
    </row>
    <row r="6" spans="1:6" x14ac:dyDescent="0.25">
      <c r="A6" s="2" t="s">
        <v>3</v>
      </c>
      <c r="E6" s="5">
        <f>Einnahmen!C26</f>
        <v>10084.033613445377</v>
      </c>
      <c r="F6" s="6"/>
    </row>
    <row r="7" spans="1:6" x14ac:dyDescent="0.25">
      <c r="A7" s="2" t="s">
        <v>319</v>
      </c>
      <c r="E7" s="5">
        <f>Einnahmen!D26-Einnahmen!C26</f>
        <v>1915.9663865546227</v>
      </c>
      <c r="F7" s="6"/>
    </row>
    <row r="8" spans="1:6" ht="15.6" x14ac:dyDescent="0.3">
      <c r="A8" s="7" t="s">
        <v>4</v>
      </c>
      <c r="E8" s="8">
        <v>140</v>
      </c>
      <c r="F8" s="9">
        <f>SUM(E6:E8)</f>
        <v>12140</v>
      </c>
    </row>
    <row r="9" spans="1:6" x14ac:dyDescent="0.25">
      <c r="A9" s="7"/>
      <c r="E9" s="10"/>
    </row>
    <row r="10" spans="1:6" ht="15.6" x14ac:dyDescent="0.3">
      <c r="A10" s="1" t="s">
        <v>5</v>
      </c>
    </row>
    <row r="11" spans="1:6" x14ac:dyDescent="0.25">
      <c r="A11" s="2" t="s">
        <v>6</v>
      </c>
      <c r="E11" s="5">
        <f>'WK §18 EStG'!C232</f>
        <v>300.42</v>
      </c>
    </row>
    <row r="12" spans="1:6" x14ac:dyDescent="0.25">
      <c r="A12" s="2" t="s">
        <v>7</v>
      </c>
      <c r="E12" s="5">
        <f>Raumkosten!B19</f>
        <v>0</v>
      </c>
    </row>
    <row r="13" spans="1:6" x14ac:dyDescent="0.25">
      <c r="A13" s="2" t="s">
        <v>8</v>
      </c>
      <c r="E13" s="5">
        <f>'WK §18 EStG'!C125</f>
        <v>855.05000000000007</v>
      </c>
    </row>
    <row r="14" spans="1:6" x14ac:dyDescent="0.25">
      <c r="A14" s="2" t="s">
        <v>9</v>
      </c>
      <c r="E14" s="5"/>
    </row>
    <row r="15" spans="1:6" x14ac:dyDescent="0.25">
      <c r="A15" s="2" t="s">
        <v>10</v>
      </c>
      <c r="E15" s="5"/>
    </row>
    <row r="16" spans="1:6" x14ac:dyDescent="0.25">
      <c r="A16" s="2" t="s">
        <v>305</v>
      </c>
      <c r="E16" s="5"/>
    </row>
    <row r="17" spans="1:6" x14ac:dyDescent="0.25">
      <c r="A17" s="2" t="s">
        <v>11</v>
      </c>
      <c r="E17" s="5">
        <f>'WK §18 EStG'!C90</f>
        <v>5695.4849999999988</v>
      </c>
    </row>
    <row r="18" spans="1:6" x14ac:dyDescent="0.25">
      <c r="A18" s="2" t="s">
        <v>12</v>
      </c>
      <c r="E18" s="5">
        <f>'WK §18 EStG'!C42</f>
        <v>1173.3750000000002</v>
      </c>
    </row>
    <row r="19" spans="1:6" x14ac:dyDescent="0.25">
      <c r="A19" s="2" t="s">
        <v>13</v>
      </c>
      <c r="E19" s="5">
        <f>'WK §18 EStG'!C153</f>
        <v>914.92999999999984</v>
      </c>
    </row>
    <row r="20" spans="1:6" x14ac:dyDescent="0.25">
      <c r="A20" s="2" t="s">
        <v>14</v>
      </c>
      <c r="E20" s="5">
        <f>'WK §18 EStG'!C160</f>
        <v>228.15</v>
      </c>
    </row>
    <row r="21" spans="1:6" x14ac:dyDescent="0.25">
      <c r="A21" s="2" t="s">
        <v>15</v>
      </c>
      <c r="E21" s="5">
        <f>'WK §18 EStG'!C163</f>
        <v>11896.43</v>
      </c>
    </row>
    <row r="22" spans="1:6" x14ac:dyDescent="0.25">
      <c r="A22" s="2" t="s">
        <v>16</v>
      </c>
      <c r="E22" s="5">
        <f>'WK §18 EStG'!C191</f>
        <v>1029.6099999999999</v>
      </c>
    </row>
    <row r="23" spans="1:6" x14ac:dyDescent="0.25">
      <c r="A23" s="2" t="s">
        <v>17</v>
      </c>
      <c r="E23" s="5">
        <f>'WK §18 EStG'!C213</f>
        <v>235.8</v>
      </c>
    </row>
    <row r="24" spans="1:6" x14ac:dyDescent="0.25">
      <c r="A24" s="2" t="s">
        <v>18</v>
      </c>
      <c r="E24" s="5">
        <f>'WK §18 EStG'!C225</f>
        <v>1078.3900000000001</v>
      </c>
    </row>
    <row r="25" spans="1:6" x14ac:dyDescent="0.25">
      <c r="A25" s="2" t="s">
        <v>19</v>
      </c>
      <c r="E25" s="5">
        <f>'WK §18 EStG'!C240</f>
        <v>908.41</v>
      </c>
    </row>
    <row r="26" spans="1:6" x14ac:dyDescent="0.25">
      <c r="A26" s="2" t="s">
        <v>20</v>
      </c>
      <c r="E26" s="5">
        <f>'WK §18 EStG'!C243</f>
        <v>107.1</v>
      </c>
    </row>
    <row r="27" spans="1:6" x14ac:dyDescent="0.25">
      <c r="A27" s="2" t="s">
        <v>21</v>
      </c>
      <c r="E27" s="5">
        <f>'WK §18 EStG'!C195</f>
        <v>147.66</v>
      </c>
    </row>
    <row r="28" spans="1:6" x14ac:dyDescent="0.25">
      <c r="A28" s="2" t="s">
        <v>22</v>
      </c>
      <c r="E28" s="5"/>
    </row>
    <row r="29" spans="1:6" x14ac:dyDescent="0.25">
      <c r="A29" s="2" t="s">
        <v>327</v>
      </c>
      <c r="E29" s="5">
        <f>Einnahmen!E26</f>
        <v>1915.9663865546217</v>
      </c>
    </row>
    <row r="30" spans="1:6" x14ac:dyDescent="0.25">
      <c r="A30" s="2" t="s">
        <v>23</v>
      </c>
      <c r="E30" s="5"/>
    </row>
    <row r="31" spans="1:6" x14ac:dyDescent="0.25">
      <c r="A31" s="2" t="s">
        <v>321</v>
      </c>
    </row>
    <row r="32" spans="1:6" ht="15.6" x14ac:dyDescent="0.3">
      <c r="F32" s="11">
        <f>SUM(E11:E30)</f>
        <v>26486.776386554615</v>
      </c>
    </row>
    <row r="34" spans="1:6" ht="16.2" thickBot="1" x14ac:dyDescent="0.35">
      <c r="A34" s="1" t="s">
        <v>24</v>
      </c>
      <c r="B34" s="1"/>
      <c r="C34" s="1"/>
      <c r="D34" s="1"/>
      <c r="E34" s="1"/>
      <c r="F34" s="12">
        <f>F8-F32</f>
        <v>-14346.776386554615</v>
      </c>
    </row>
    <row r="35" spans="1:6" ht="15.6" thickTop="1" x14ac:dyDescent="0.25"/>
  </sheetData>
  <pageMargins left="0.70866141732283472" right="0.70866141732283472" top="2.2951666666666668" bottom="0.78740157480314965" header="0.31496062992125984" footer="0.31496062992125984"/>
  <pageSetup paperSize="9" scale="94" orientation="portrait" horizontalDpi="1200" verticalDpi="12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4371-348A-49D1-9516-80A0FDA7DC47}">
  <sheetPr>
    <pageSetUpPr fitToPage="1"/>
  </sheetPr>
  <dimension ref="A1:F26"/>
  <sheetViews>
    <sheetView view="pageLayout" zoomScaleNormal="100" workbookViewId="0">
      <selection activeCell="E7" sqref="E7"/>
    </sheetView>
  </sheetViews>
  <sheetFormatPr baseColWidth="10" defaultRowHeight="14.4" x14ac:dyDescent="0.3"/>
  <cols>
    <col min="1" max="1" width="10.109375" style="45" bestFit="1" customWidth="1"/>
    <col min="2" max="2" width="25.6640625" style="45" bestFit="1" customWidth="1"/>
    <col min="3" max="4" width="11.88671875" style="45" bestFit="1" customWidth="1"/>
    <col min="5" max="5" width="13.88671875" style="45" customWidth="1"/>
    <col min="6" max="6" width="17.5546875" style="45" bestFit="1" customWidth="1"/>
    <col min="7" max="16384" width="11.5546875" style="45"/>
  </cols>
  <sheetData>
    <row r="1" spans="1:6" s="43" customFormat="1" ht="28.2" customHeight="1" x14ac:dyDescent="0.3">
      <c r="A1" s="43" t="s">
        <v>308</v>
      </c>
      <c r="B1" s="43" t="s">
        <v>26</v>
      </c>
      <c r="C1" s="43" t="s">
        <v>317</v>
      </c>
      <c r="D1" s="43" t="s">
        <v>318</v>
      </c>
      <c r="E1" s="49" t="s">
        <v>326</v>
      </c>
      <c r="F1" s="43" t="s">
        <v>320</v>
      </c>
    </row>
    <row r="2" spans="1:6" x14ac:dyDescent="0.3">
      <c r="A2" s="44">
        <v>44959</v>
      </c>
      <c r="B2" s="45" t="s">
        <v>324</v>
      </c>
      <c r="C2" s="46">
        <f>D2/1.19</f>
        <v>84.033613445378151</v>
      </c>
      <c r="D2" s="46">
        <v>100</v>
      </c>
      <c r="E2" s="46">
        <f>D2-C2</f>
        <v>15.966386554621849</v>
      </c>
      <c r="F2" s="47">
        <v>150</v>
      </c>
    </row>
    <row r="3" spans="1:6" x14ac:dyDescent="0.3">
      <c r="A3" s="44">
        <v>45020</v>
      </c>
      <c r="B3" s="45" t="s">
        <v>325</v>
      </c>
      <c r="C3" s="46">
        <v>10000</v>
      </c>
      <c r="D3" s="46">
        <f>C3*1.19</f>
        <v>11900</v>
      </c>
      <c r="E3" s="46">
        <f>D3-C3</f>
        <v>1900</v>
      </c>
      <c r="F3" s="45">
        <v>1107</v>
      </c>
    </row>
    <row r="4" spans="1:6" x14ac:dyDescent="0.3">
      <c r="C4" s="46"/>
      <c r="D4" s="46"/>
      <c r="E4" s="46"/>
    </row>
    <row r="5" spans="1:6" x14ac:dyDescent="0.3">
      <c r="C5" s="46"/>
      <c r="D5" s="46"/>
      <c r="E5" s="46"/>
    </row>
    <row r="6" spans="1:6" x14ac:dyDescent="0.3">
      <c r="C6" s="46"/>
      <c r="D6" s="46"/>
      <c r="E6" s="46"/>
    </row>
    <row r="7" spans="1:6" x14ac:dyDescent="0.3">
      <c r="C7" s="46"/>
      <c r="D7" s="46"/>
      <c r="E7" s="46"/>
    </row>
    <row r="8" spans="1:6" x14ac:dyDescent="0.3">
      <c r="C8" s="46"/>
      <c r="D8" s="46"/>
      <c r="E8" s="46"/>
    </row>
    <row r="9" spans="1:6" x14ac:dyDescent="0.3">
      <c r="C9" s="46"/>
      <c r="D9" s="46"/>
      <c r="E9" s="46"/>
    </row>
    <row r="10" spans="1:6" x14ac:dyDescent="0.3">
      <c r="C10" s="46"/>
      <c r="D10" s="46"/>
      <c r="E10" s="46"/>
    </row>
    <row r="11" spans="1:6" x14ac:dyDescent="0.3">
      <c r="C11" s="46"/>
      <c r="D11" s="46"/>
      <c r="E11" s="46"/>
    </row>
    <row r="12" spans="1:6" x14ac:dyDescent="0.3">
      <c r="C12" s="46"/>
      <c r="D12" s="46"/>
      <c r="E12" s="46"/>
    </row>
    <row r="13" spans="1:6" x14ac:dyDescent="0.3">
      <c r="C13" s="46"/>
      <c r="D13" s="46"/>
      <c r="E13" s="46"/>
    </row>
    <row r="14" spans="1:6" x14ac:dyDescent="0.3">
      <c r="C14" s="46"/>
      <c r="D14" s="46"/>
      <c r="E14" s="46"/>
    </row>
    <row r="15" spans="1:6" x14ac:dyDescent="0.3">
      <c r="C15" s="46"/>
      <c r="D15" s="46"/>
      <c r="E15" s="46"/>
    </row>
    <row r="16" spans="1:6" x14ac:dyDescent="0.3">
      <c r="C16" s="46"/>
      <c r="D16" s="46"/>
      <c r="E16" s="46"/>
    </row>
    <row r="17" spans="1:5" x14ac:dyDescent="0.3">
      <c r="C17" s="46"/>
      <c r="D17" s="46"/>
      <c r="E17" s="46"/>
    </row>
    <row r="18" spans="1:5" x14ac:dyDescent="0.3">
      <c r="C18" s="46"/>
      <c r="D18" s="46"/>
      <c r="E18" s="46"/>
    </row>
    <row r="19" spans="1:5" x14ac:dyDescent="0.3">
      <c r="C19" s="46"/>
      <c r="D19" s="46"/>
      <c r="E19" s="46"/>
    </row>
    <row r="20" spans="1:5" x14ac:dyDescent="0.3">
      <c r="C20" s="46"/>
      <c r="D20" s="46"/>
      <c r="E20" s="46"/>
    </row>
    <row r="21" spans="1:5" x14ac:dyDescent="0.3">
      <c r="C21" s="46"/>
      <c r="D21" s="46"/>
      <c r="E21" s="46"/>
    </row>
    <row r="22" spans="1:5" x14ac:dyDescent="0.3">
      <c r="C22" s="46"/>
      <c r="D22" s="46"/>
      <c r="E22" s="46"/>
    </row>
    <row r="23" spans="1:5" x14ac:dyDescent="0.3">
      <c r="C23" s="46"/>
      <c r="D23" s="46"/>
      <c r="E23" s="46"/>
    </row>
    <row r="24" spans="1:5" x14ac:dyDescent="0.3">
      <c r="C24" s="46"/>
      <c r="D24" s="46"/>
      <c r="E24" s="46"/>
    </row>
    <row r="25" spans="1:5" x14ac:dyDescent="0.3">
      <c r="C25" s="46"/>
      <c r="D25" s="46"/>
      <c r="E25" s="46"/>
    </row>
    <row r="26" spans="1:5" s="43" customFormat="1" x14ac:dyDescent="0.3">
      <c r="A26" s="43" t="s">
        <v>295</v>
      </c>
      <c r="C26" s="48">
        <f>SUM(C2:C25)</f>
        <v>10084.033613445377</v>
      </c>
      <c r="D26" s="48">
        <f>SUM(D2:D25)</f>
        <v>12000</v>
      </c>
      <c r="E26" s="48">
        <f>SUM(E2:E25)</f>
        <v>1915.9663865546217</v>
      </c>
    </row>
  </sheetData>
  <pageMargins left="0.70866141732283472" right="0.70866141732283472" top="2.3583333333333334" bottom="0.78740157480314965" header="0.31496062992125984" footer="0.31496062992125984"/>
  <pageSetup paperSize="9" scale="93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4"/>
  <sheetViews>
    <sheetView view="pageLayout" zoomScaleNormal="100" workbookViewId="0">
      <selection activeCell="B7" sqref="B7"/>
    </sheetView>
  </sheetViews>
  <sheetFormatPr baseColWidth="10" defaultColWidth="9.33203125" defaultRowHeight="13.8" x14ac:dyDescent="0.3"/>
  <cols>
    <col min="1" max="2" width="13.21875" style="17" customWidth="1"/>
    <col min="3" max="3" width="18.44140625" style="41" customWidth="1"/>
    <col min="4" max="6" width="26.21875" style="41" customWidth="1"/>
    <col min="7" max="7" width="40.21875" style="16" customWidth="1"/>
    <col min="8" max="8" width="40.21875" style="18" customWidth="1"/>
    <col min="9" max="9" width="24.109375" style="16" customWidth="1"/>
    <col min="10" max="16384" width="9.33203125" style="16"/>
  </cols>
  <sheetData>
    <row r="1" spans="1:9" x14ac:dyDescent="0.3">
      <c r="A1" s="13" t="s">
        <v>307</v>
      </c>
      <c r="B1" s="13" t="s">
        <v>308</v>
      </c>
      <c r="C1" s="34" t="s">
        <v>25</v>
      </c>
      <c r="D1" s="34" t="s">
        <v>311</v>
      </c>
      <c r="E1" s="34" t="s">
        <v>314</v>
      </c>
      <c r="F1" s="34" t="s">
        <v>315</v>
      </c>
      <c r="G1" s="14" t="s">
        <v>26</v>
      </c>
      <c r="H1" s="15" t="s">
        <v>316</v>
      </c>
      <c r="I1" s="20"/>
    </row>
    <row r="2" spans="1:9" x14ac:dyDescent="0.3">
      <c r="A2" s="19" t="s">
        <v>313</v>
      </c>
      <c r="B2" s="19" t="s">
        <v>312</v>
      </c>
      <c r="C2" s="35">
        <v>15.1</v>
      </c>
      <c r="D2" s="35">
        <f>C2/1.19</f>
        <v>12.689075630252102</v>
      </c>
      <c r="E2" s="35">
        <f>C2-D2</f>
        <v>2.4109243697478977</v>
      </c>
      <c r="F2" s="35"/>
      <c r="G2" s="20" t="s">
        <v>27</v>
      </c>
      <c r="H2" s="27" t="s">
        <v>12</v>
      </c>
    </row>
    <row r="3" spans="1:9" s="28" customFormat="1" x14ac:dyDescent="0.3">
      <c r="A3" s="19" t="s">
        <v>309</v>
      </c>
      <c r="B3" s="19"/>
      <c r="C3" s="35">
        <v>73.14</v>
      </c>
      <c r="D3" s="35"/>
      <c r="E3" s="35"/>
      <c r="F3" s="35"/>
      <c r="G3" s="20" t="s">
        <v>28</v>
      </c>
      <c r="H3" s="27" t="s">
        <v>12</v>
      </c>
    </row>
    <row r="4" spans="1:9" s="24" customFormat="1" x14ac:dyDescent="0.3">
      <c r="A4" s="19" t="s">
        <v>310</v>
      </c>
      <c r="B4" s="19"/>
      <c r="C4" s="35">
        <v>9.36</v>
      </c>
      <c r="D4" s="35"/>
      <c r="E4" s="35"/>
      <c r="F4" s="35"/>
      <c r="G4" s="20" t="s">
        <v>29</v>
      </c>
      <c r="H4" s="21" t="s">
        <v>12</v>
      </c>
    </row>
    <row r="5" spans="1:9" s="28" customFormat="1" x14ac:dyDescent="0.3">
      <c r="A5" s="19" t="s">
        <v>30</v>
      </c>
      <c r="B5" s="19"/>
      <c r="C5" s="35">
        <v>25.85</v>
      </c>
      <c r="D5" s="35"/>
      <c r="E5" s="35"/>
      <c r="F5" s="35"/>
      <c r="G5" s="20" t="s">
        <v>31</v>
      </c>
      <c r="H5" s="21" t="s">
        <v>12</v>
      </c>
    </row>
    <row r="6" spans="1:9" x14ac:dyDescent="0.3">
      <c r="A6" s="19" t="s">
        <v>32</v>
      </c>
      <c r="B6" s="19"/>
      <c r="C6" s="35">
        <v>24.8</v>
      </c>
      <c r="D6" s="35"/>
      <c r="E6" s="35"/>
      <c r="F6" s="35"/>
      <c r="G6" s="20" t="s">
        <v>33</v>
      </c>
      <c r="H6" s="21" t="s">
        <v>12</v>
      </c>
    </row>
    <row r="7" spans="1:9" x14ac:dyDescent="0.3">
      <c r="A7" s="19" t="s">
        <v>34</v>
      </c>
      <c r="B7" s="19"/>
      <c r="C7" s="35">
        <v>5.94</v>
      </c>
      <c r="D7" s="35"/>
      <c r="E7" s="35"/>
      <c r="F7" s="35"/>
      <c r="G7" s="20" t="s">
        <v>35</v>
      </c>
      <c r="H7" s="27" t="s">
        <v>12</v>
      </c>
    </row>
    <row r="8" spans="1:9" x14ac:dyDescent="0.3">
      <c r="A8" s="25" t="s">
        <v>36</v>
      </c>
      <c r="B8" s="25"/>
      <c r="C8" s="36">
        <f>144.69*0.5</f>
        <v>72.344999999999999</v>
      </c>
      <c r="D8" s="36"/>
      <c r="E8" s="36"/>
      <c r="F8" s="36"/>
      <c r="G8" s="26"/>
      <c r="H8" s="27" t="s">
        <v>12</v>
      </c>
    </row>
    <row r="9" spans="1:9" x14ac:dyDescent="0.3">
      <c r="A9" s="25" t="s">
        <v>37</v>
      </c>
      <c r="B9" s="25"/>
      <c r="C9" s="36">
        <v>9.15</v>
      </c>
      <c r="D9" s="36"/>
      <c r="E9" s="36"/>
      <c r="F9" s="36"/>
      <c r="G9" s="26" t="s">
        <v>38</v>
      </c>
      <c r="H9" s="27" t="s">
        <v>12</v>
      </c>
    </row>
    <row r="10" spans="1:9" x14ac:dyDescent="0.3">
      <c r="A10" s="25" t="s">
        <v>39</v>
      </c>
      <c r="B10" s="25"/>
      <c r="C10" s="36">
        <v>15.02</v>
      </c>
      <c r="D10" s="36"/>
      <c r="E10" s="36"/>
      <c r="F10" s="36"/>
      <c r="G10" s="26" t="s">
        <v>40</v>
      </c>
      <c r="H10" s="27" t="s">
        <v>12</v>
      </c>
    </row>
    <row r="11" spans="1:9" x14ac:dyDescent="0.3">
      <c r="A11" s="25" t="s">
        <v>41</v>
      </c>
      <c r="B11" s="25"/>
      <c r="C11" s="36">
        <v>9.5</v>
      </c>
      <c r="D11" s="36"/>
      <c r="E11" s="36"/>
      <c r="F11" s="36"/>
      <c r="G11" s="26" t="s">
        <v>38</v>
      </c>
      <c r="H11" s="27" t="s">
        <v>12</v>
      </c>
    </row>
    <row r="12" spans="1:9" x14ac:dyDescent="0.3">
      <c r="A12" s="25" t="s">
        <v>42</v>
      </c>
      <c r="B12" s="25"/>
      <c r="C12" s="36">
        <v>15.5</v>
      </c>
      <c r="D12" s="36"/>
      <c r="E12" s="36"/>
      <c r="F12" s="36"/>
      <c r="G12" s="26" t="s">
        <v>38</v>
      </c>
      <c r="H12" s="27" t="s">
        <v>12</v>
      </c>
    </row>
    <row r="13" spans="1:9" x14ac:dyDescent="0.3">
      <c r="A13" s="19" t="s">
        <v>43</v>
      </c>
      <c r="B13" s="19"/>
      <c r="C13" s="35">
        <v>10.38</v>
      </c>
      <c r="D13" s="35"/>
      <c r="E13" s="35"/>
      <c r="F13" s="35"/>
      <c r="G13" s="20" t="s">
        <v>38</v>
      </c>
      <c r="H13" s="21" t="s">
        <v>12</v>
      </c>
    </row>
    <row r="14" spans="1:9" x14ac:dyDescent="0.3">
      <c r="A14" s="19" t="s">
        <v>44</v>
      </c>
      <c r="B14" s="19"/>
      <c r="C14" s="35">
        <v>26.58</v>
      </c>
      <c r="D14" s="35"/>
      <c r="E14" s="35"/>
      <c r="F14" s="35"/>
      <c r="G14" s="20" t="s">
        <v>38</v>
      </c>
      <c r="H14" s="21" t="s">
        <v>12</v>
      </c>
    </row>
    <row r="15" spans="1:9" x14ac:dyDescent="0.3">
      <c r="A15" s="25" t="s">
        <v>45</v>
      </c>
      <c r="B15" s="25"/>
      <c r="C15" s="36">
        <v>90</v>
      </c>
      <c r="D15" s="36"/>
      <c r="E15" s="36"/>
      <c r="F15" s="36"/>
      <c r="G15" s="26"/>
      <c r="H15" s="27"/>
    </row>
    <row r="16" spans="1:9" x14ac:dyDescent="0.3">
      <c r="A16" s="19" t="s">
        <v>46</v>
      </c>
      <c r="B16" s="19"/>
      <c r="C16" s="35">
        <v>27.43</v>
      </c>
      <c r="D16" s="35"/>
      <c r="E16" s="35"/>
      <c r="F16" s="35"/>
      <c r="G16" s="20" t="s">
        <v>31</v>
      </c>
      <c r="H16" s="21" t="s">
        <v>12</v>
      </c>
    </row>
    <row r="17" spans="1:8" x14ac:dyDescent="0.3">
      <c r="A17" s="19" t="s">
        <v>47</v>
      </c>
      <c r="B17" s="19"/>
      <c r="C17" s="35">
        <v>3.9</v>
      </c>
      <c r="D17" s="35"/>
      <c r="E17" s="35"/>
      <c r="F17" s="35"/>
      <c r="G17" s="26" t="s">
        <v>38</v>
      </c>
      <c r="H17" s="21" t="s">
        <v>12</v>
      </c>
    </row>
    <row r="18" spans="1:8" x14ac:dyDescent="0.3">
      <c r="A18" s="19" t="s">
        <v>48</v>
      </c>
      <c r="B18" s="19"/>
      <c r="C18" s="35">
        <v>42.93</v>
      </c>
      <c r="D18" s="35"/>
      <c r="E18" s="35"/>
      <c r="F18" s="35"/>
      <c r="G18" s="26" t="s">
        <v>16</v>
      </c>
      <c r="H18" s="21" t="s">
        <v>12</v>
      </c>
    </row>
    <row r="19" spans="1:8" x14ac:dyDescent="0.3">
      <c r="A19" s="19" t="s">
        <v>49</v>
      </c>
      <c r="B19" s="19"/>
      <c r="C19" s="35">
        <v>100.55</v>
      </c>
      <c r="D19" s="35"/>
      <c r="E19" s="35"/>
      <c r="F19" s="35"/>
      <c r="G19" s="20" t="s">
        <v>50</v>
      </c>
      <c r="H19" s="21" t="s">
        <v>12</v>
      </c>
    </row>
    <row r="20" spans="1:8" x14ac:dyDescent="0.3">
      <c r="A20" s="19" t="s">
        <v>51</v>
      </c>
      <c r="B20" s="19"/>
      <c r="C20" s="35">
        <v>5.2</v>
      </c>
      <c r="D20" s="35"/>
      <c r="E20" s="35"/>
      <c r="F20" s="35"/>
      <c r="G20" s="20" t="s">
        <v>38</v>
      </c>
      <c r="H20" s="21" t="s">
        <v>12</v>
      </c>
    </row>
    <row r="21" spans="1:8" x14ac:dyDescent="0.3">
      <c r="A21" s="19" t="s">
        <v>52</v>
      </c>
      <c r="B21" s="19"/>
      <c r="C21" s="35">
        <v>15.22</v>
      </c>
      <c r="D21" s="35"/>
      <c r="E21" s="35"/>
      <c r="F21" s="35"/>
      <c r="G21" s="20" t="s">
        <v>53</v>
      </c>
      <c r="H21" s="21" t="s">
        <v>12</v>
      </c>
    </row>
    <row r="22" spans="1:8" x14ac:dyDescent="0.3">
      <c r="A22" s="19" t="s">
        <v>54</v>
      </c>
      <c r="B22" s="19"/>
      <c r="C22" s="35">
        <v>28.26</v>
      </c>
      <c r="D22" s="35"/>
      <c r="E22" s="35"/>
      <c r="F22" s="35"/>
      <c r="G22" s="20" t="s">
        <v>31</v>
      </c>
      <c r="H22" s="21" t="s">
        <v>12</v>
      </c>
    </row>
    <row r="23" spans="1:8" x14ac:dyDescent="0.3">
      <c r="A23" s="19" t="s">
        <v>55</v>
      </c>
      <c r="B23" s="19"/>
      <c r="C23" s="35">
        <v>21.37</v>
      </c>
      <c r="D23" s="35"/>
      <c r="E23" s="35"/>
      <c r="F23" s="35"/>
      <c r="G23" s="20" t="s">
        <v>40</v>
      </c>
      <c r="H23" s="21" t="s">
        <v>12</v>
      </c>
    </row>
    <row r="24" spans="1:8" x14ac:dyDescent="0.3">
      <c r="A24" s="19" t="s">
        <v>56</v>
      </c>
      <c r="B24" s="19"/>
      <c r="C24" s="35">
        <v>23.91</v>
      </c>
      <c r="D24" s="35"/>
      <c r="E24" s="35"/>
      <c r="F24" s="35"/>
      <c r="G24" s="20" t="s">
        <v>40</v>
      </c>
      <c r="H24" s="21" t="s">
        <v>12</v>
      </c>
    </row>
    <row r="25" spans="1:8" s="28" customFormat="1" x14ac:dyDescent="0.3">
      <c r="A25" s="19" t="s">
        <v>57</v>
      </c>
      <c r="B25" s="19"/>
      <c r="C25" s="35">
        <v>11.13</v>
      </c>
      <c r="D25" s="35"/>
      <c r="E25" s="35"/>
      <c r="F25" s="35"/>
      <c r="G25" s="20" t="s">
        <v>38</v>
      </c>
      <c r="H25" s="21" t="s">
        <v>12</v>
      </c>
    </row>
    <row r="26" spans="1:8" x14ac:dyDescent="0.3">
      <c r="A26" s="19" t="s">
        <v>58</v>
      </c>
      <c r="B26" s="19"/>
      <c r="C26" s="35">
        <v>14.95</v>
      </c>
      <c r="D26" s="35"/>
      <c r="E26" s="35"/>
      <c r="F26" s="35"/>
      <c r="G26" s="20" t="s">
        <v>31</v>
      </c>
      <c r="H26" s="21" t="s">
        <v>12</v>
      </c>
    </row>
    <row r="27" spans="1:8" x14ac:dyDescent="0.3">
      <c r="A27" s="19" t="s">
        <v>59</v>
      </c>
      <c r="B27" s="19"/>
      <c r="C27" s="35">
        <v>11.32</v>
      </c>
      <c r="D27" s="35"/>
      <c r="E27" s="35"/>
      <c r="F27" s="35"/>
      <c r="G27" s="20" t="s">
        <v>60</v>
      </c>
      <c r="H27" s="21" t="s">
        <v>12</v>
      </c>
    </row>
    <row r="28" spans="1:8" x14ac:dyDescent="0.3">
      <c r="A28" s="19" t="s">
        <v>61</v>
      </c>
      <c r="B28" s="19"/>
      <c r="C28" s="35">
        <v>9.9</v>
      </c>
      <c r="D28" s="35"/>
      <c r="E28" s="35"/>
      <c r="F28" s="35"/>
      <c r="G28" s="20" t="s">
        <v>31</v>
      </c>
      <c r="H28" s="21" t="s">
        <v>12</v>
      </c>
    </row>
    <row r="29" spans="1:8" x14ac:dyDescent="0.3">
      <c r="A29" s="19" t="s">
        <v>62</v>
      </c>
      <c r="B29" s="19"/>
      <c r="C29" s="35">
        <v>10.82</v>
      </c>
      <c r="D29" s="35"/>
      <c r="E29" s="35"/>
      <c r="F29" s="35"/>
      <c r="G29" s="20" t="s">
        <v>38</v>
      </c>
      <c r="H29" s="21" t="s">
        <v>12</v>
      </c>
    </row>
    <row r="30" spans="1:8" s="28" customFormat="1" x14ac:dyDescent="0.3">
      <c r="A30" s="19" t="s">
        <v>63</v>
      </c>
      <c r="B30" s="19"/>
      <c r="C30" s="35">
        <v>22.51</v>
      </c>
      <c r="D30" s="35"/>
      <c r="E30" s="35"/>
      <c r="F30" s="35"/>
      <c r="G30" s="20" t="s">
        <v>38</v>
      </c>
      <c r="H30" s="21" t="s">
        <v>12</v>
      </c>
    </row>
    <row r="31" spans="1:8" x14ac:dyDescent="0.3">
      <c r="A31" s="19" t="s">
        <v>64</v>
      </c>
      <c r="B31" s="19"/>
      <c r="C31" s="35">
        <v>23.4</v>
      </c>
      <c r="D31" s="35"/>
      <c r="E31" s="35"/>
      <c r="F31" s="35"/>
      <c r="G31" s="20" t="s">
        <v>38</v>
      </c>
      <c r="H31" s="21" t="s">
        <v>12</v>
      </c>
    </row>
    <row r="32" spans="1:8" x14ac:dyDescent="0.3">
      <c r="A32" s="19" t="s">
        <v>65</v>
      </c>
      <c r="B32" s="19"/>
      <c r="C32" s="35">
        <v>11.36</v>
      </c>
      <c r="D32" s="35"/>
      <c r="E32" s="35"/>
      <c r="F32" s="35"/>
      <c r="G32" s="20" t="s">
        <v>38</v>
      </c>
      <c r="H32" s="21" t="s">
        <v>66</v>
      </c>
    </row>
    <row r="33" spans="1:9" x14ac:dyDescent="0.3">
      <c r="A33" s="19" t="s">
        <v>67</v>
      </c>
      <c r="B33" s="19"/>
      <c r="C33" s="35">
        <v>32.11</v>
      </c>
      <c r="D33" s="35"/>
      <c r="E33" s="35"/>
      <c r="F33" s="35"/>
      <c r="G33" s="20" t="s">
        <v>40</v>
      </c>
      <c r="H33" s="21" t="s">
        <v>66</v>
      </c>
      <c r="I33" s="20"/>
    </row>
    <row r="34" spans="1:9" s="28" customFormat="1" x14ac:dyDescent="0.3">
      <c r="A34" s="19" t="s">
        <v>67</v>
      </c>
      <c r="B34" s="19"/>
      <c r="C34" s="35">
        <v>38.56</v>
      </c>
      <c r="D34" s="35"/>
      <c r="E34" s="35"/>
      <c r="F34" s="35"/>
      <c r="G34" s="20" t="s">
        <v>40</v>
      </c>
      <c r="H34" s="21" t="s">
        <v>66</v>
      </c>
      <c r="I34" s="26"/>
    </row>
    <row r="35" spans="1:9" s="28" customFormat="1" x14ac:dyDescent="0.3">
      <c r="A35" s="19" t="s">
        <v>68</v>
      </c>
      <c r="B35" s="19"/>
      <c r="C35" s="35">
        <v>120.35</v>
      </c>
      <c r="D35" s="35"/>
      <c r="E35" s="35"/>
      <c r="F35" s="35"/>
      <c r="G35" s="20" t="s">
        <v>40</v>
      </c>
      <c r="H35" s="21" t="s">
        <v>66</v>
      </c>
      <c r="I35" s="26"/>
    </row>
    <row r="36" spans="1:9" x14ac:dyDescent="0.3">
      <c r="A36" s="19" t="s">
        <v>69</v>
      </c>
      <c r="B36" s="19"/>
      <c r="C36" s="35">
        <v>11.8</v>
      </c>
      <c r="D36" s="35"/>
      <c r="E36" s="35"/>
      <c r="F36" s="35"/>
      <c r="G36" s="20" t="s">
        <v>38</v>
      </c>
      <c r="H36" s="21" t="s">
        <v>66</v>
      </c>
      <c r="I36" s="20"/>
    </row>
    <row r="37" spans="1:9" x14ac:dyDescent="0.3">
      <c r="A37" s="19" t="s">
        <v>70</v>
      </c>
      <c r="B37" s="19"/>
      <c r="C37" s="35">
        <v>14.11</v>
      </c>
      <c r="D37" s="35"/>
      <c r="E37" s="35"/>
      <c r="F37" s="35"/>
      <c r="G37" s="20" t="s">
        <v>38</v>
      </c>
      <c r="H37" s="21" t="s">
        <v>66</v>
      </c>
      <c r="I37" s="20"/>
    </row>
    <row r="38" spans="1:9" x14ac:dyDescent="0.3">
      <c r="A38" s="19" t="s">
        <v>71</v>
      </c>
      <c r="B38" s="19"/>
      <c r="C38" s="35">
        <v>72.48</v>
      </c>
      <c r="D38" s="35"/>
      <c r="E38" s="35"/>
      <c r="F38" s="35"/>
      <c r="G38" s="20" t="s">
        <v>40</v>
      </c>
      <c r="H38" s="21" t="s">
        <v>66</v>
      </c>
      <c r="I38" s="20"/>
    </row>
    <row r="39" spans="1:9" x14ac:dyDescent="0.3">
      <c r="A39" s="19" t="s">
        <v>72</v>
      </c>
      <c r="B39" s="19"/>
      <c r="C39" s="35">
        <f>41.36/2</f>
        <v>20.68</v>
      </c>
      <c r="D39" s="35"/>
      <c r="E39" s="35"/>
      <c r="F39" s="35"/>
      <c r="G39" s="20"/>
      <c r="H39" s="21" t="s">
        <v>12</v>
      </c>
      <c r="I39" s="20"/>
    </row>
    <row r="40" spans="1:9" x14ac:dyDescent="0.3">
      <c r="A40" s="19" t="s">
        <v>73</v>
      </c>
      <c r="B40" s="19"/>
      <c r="C40" s="35">
        <v>58.51</v>
      </c>
      <c r="D40" s="35"/>
      <c r="E40" s="35"/>
      <c r="F40" s="35"/>
      <c r="G40" s="20" t="s">
        <v>40</v>
      </c>
      <c r="H40" s="21" t="s">
        <v>66</v>
      </c>
      <c r="I40" s="20"/>
    </row>
    <row r="41" spans="1:9" s="28" customFormat="1" x14ac:dyDescent="0.3">
      <c r="A41" s="19" t="s">
        <v>74</v>
      </c>
      <c r="B41" s="19"/>
      <c r="C41" s="35">
        <v>17.95</v>
      </c>
      <c r="D41" s="35"/>
      <c r="E41" s="35"/>
      <c r="F41" s="35"/>
      <c r="G41" s="20" t="s">
        <v>31</v>
      </c>
      <c r="H41" s="21" t="s">
        <v>75</v>
      </c>
      <c r="I41" s="26"/>
    </row>
    <row r="42" spans="1:9" s="14" customFormat="1" x14ac:dyDescent="0.3">
      <c r="A42" s="31" t="s">
        <v>76</v>
      </c>
      <c r="B42" s="31"/>
      <c r="C42" s="37">
        <f>SUM(C2:C41)</f>
        <v>1173.3750000000002</v>
      </c>
      <c r="D42" s="37">
        <f t="shared" ref="D42:F42" si="0">SUM(D2:D41)</f>
        <v>12.689075630252102</v>
      </c>
      <c r="E42" s="37">
        <f t="shared" si="0"/>
        <v>2.4109243697478977</v>
      </c>
      <c r="F42" s="37">
        <f t="shared" si="0"/>
        <v>0</v>
      </c>
      <c r="H42" s="15"/>
    </row>
    <row r="43" spans="1:9" s="14" customFormat="1" x14ac:dyDescent="0.3">
      <c r="A43" s="32"/>
      <c r="B43" s="32"/>
      <c r="C43" s="38"/>
      <c r="D43" s="38"/>
      <c r="E43" s="38"/>
      <c r="F43" s="38"/>
      <c r="H43" s="15"/>
    </row>
    <row r="44" spans="1:9" s="14" customFormat="1" x14ac:dyDescent="0.3">
      <c r="A44" s="25" t="s">
        <v>77</v>
      </c>
      <c r="B44" s="25"/>
      <c r="C44" s="36">
        <v>48.98</v>
      </c>
      <c r="D44" s="36"/>
      <c r="E44" s="36"/>
      <c r="F44" s="36"/>
      <c r="G44" s="20" t="s">
        <v>78</v>
      </c>
      <c r="H44" s="21" t="s">
        <v>11</v>
      </c>
    </row>
    <row r="45" spans="1:9" x14ac:dyDescent="0.3">
      <c r="A45" s="25" t="s">
        <v>79</v>
      </c>
      <c r="B45" s="25"/>
      <c r="C45" s="36">
        <v>35.5</v>
      </c>
      <c r="D45" s="36"/>
      <c r="E45" s="36"/>
      <c r="F45" s="36"/>
      <c r="G45" s="26"/>
      <c r="H45" s="27"/>
      <c r="I45" s="20"/>
    </row>
    <row r="46" spans="1:9" x14ac:dyDescent="0.3">
      <c r="A46" s="25" t="s">
        <v>80</v>
      </c>
      <c r="B46" s="25"/>
      <c r="C46" s="36">
        <v>6.69</v>
      </c>
      <c r="D46" s="36"/>
      <c r="E46" s="36"/>
      <c r="F46" s="36"/>
      <c r="G46" s="26" t="s">
        <v>81</v>
      </c>
      <c r="H46" s="27" t="s">
        <v>11</v>
      </c>
      <c r="I46" s="20"/>
    </row>
    <row r="47" spans="1:9" x14ac:dyDescent="0.3">
      <c r="A47" s="25" t="s">
        <v>82</v>
      </c>
      <c r="B47" s="25"/>
      <c r="C47" s="36">
        <v>199.99</v>
      </c>
      <c r="D47" s="36"/>
      <c r="E47" s="36"/>
      <c r="F47" s="36"/>
      <c r="G47" s="26" t="s">
        <v>83</v>
      </c>
      <c r="H47" s="27" t="s">
        <v>11</v>
      </c>
      <c r="I47" s="20"/>
    </row>
    <row r="48" spans="1:9" x14ac:dyDescent="0.3">
      <c r="A48" s="19" t="s">
        <v>84</v>
      </c>
      <c r="B48" s="19"/>
      <c r="C48" s="35">
        <v>49.99</v>
      </c>
      <c r="D48" s="35"/>
      <c r="E48" s="35"/>
      <c r="F48" s="35"/>
      <c r="G48" s="20" t="s">
        <v>85</v>
      </c>
      <c r="H48" s="21" t="s">
        <v>11</v>
      </c>
      <c r="I48" s="20"/>
    </row>
    <row r="49" spans="1:9" s="28" customFormat="1" x14ac:dyDescent="0.3">
      <c r="A49" s="19" t="s">
        <v>86</v>
      </c>
      <c r="B49" s="19"/>
      <c r="C49" s="35">
        <v>4.95</v>
      </c>
      <c r="D49" s="35"/>
      <c r="E49" s="35"/>
      <c r="F49" s="35"/>
      <c r="G49" s="20" t="s">
        <v>87</v>
      </c>
      <c r="H49" s="27" t="s">
        <v>11</v>
      </c>
      <c r="I49" s="26"/>
    </row>
    <row r="50" spans="1:9" x14ac:dyDescent="0.3">
      <c r="A50" s="19" t="s">
        <v>34</v>
      </c>
      <c r="B50" s="19"/>
      <c r="C50" s="35">
        <v>1.19</v>
      </c>
      <c r="D50" s="35"/>
      <c r="E50" s="35"/>
      <c r="F50" s="35"/>
      <c r="G50" s="20" t="s">
        <v>88</v>
      </c>
      <c r="H50" s="21" t="s">
        <v>11</v>
      </c>
      <c r="I50" s="20"/>
    </row>
    <row r="51" spans="1:9" x14ac:dyDescent="0.3">
      <c r="A51" s="19" t="s">
        <v>89</v>
      </c>
      <c r="B51" s="19"/>
      <c r="C51" s="35">
        <v>13.59</v>
      </c>
      <c r="D51" s="35"/>
      <c r="E51" s="35"/>
      <c r="F51" s="35"/>
      <c r="G51" s="20" t="s">
        <v>90</v>
      </c>
      <c r="H51" s="21" t="s">
        <v>11</v>
      </c>
      <c r="I51" s="20"/>
    </row>
    <row r="52" spans="1:9" x14ac:dyDescent="0.3">
      <c r="A52" s="19" t="s">
        <v>89</v>
      </c>
      <c r="B52" s="19"/>
      <c r="C52" s="35">
        <v>15.99</v>
      </c>
      <c r="D52" s="35"/>
      <c r="E52" s="35"/>
      <c r="F52" s="35"/>
      <c r="G52" s="20" t="s">
        <v>91</v>
      </c>
      <c r="H52" s="21" t="s">
        <v>11</v>
      </c>
      <c r="I52" s="20"/>
    </row>
    <row r="53" spans="1:9" x14ac:dyDescent="0.3">
      <c r="A53" s="19" t="s">
        <v>92</v>
      </c>
      <c r="B53" s="19"/>
      <c r="C53" s="35">
        <v>989</v>
      </c>
      <c r="D53" s="35"/>
      <c r="E53" s="35"/>
      <c r="F53" s="35"/>
      <c r="G53" s="20" t="s">
        <v>93</v>
      </c>
      <c r="H53" s="21" t="s">
        <v>11</v>
      </c>
      <c r="I53" s="20"/>
    </row>
    <row r="54" spans="1:9" ht="13.5" customHeight="1" x14ac:dyDescent="0.3">
      <c r="A54" s="19" t="s">
        <v>94</v>
      </c>
      <c r="B54" s="19"/>
      <c r="C54" s="35">
        <f>60.58/2</f>
        <v>30.29</v>
      </c>
      <c r="D54" s="35"/>
      <c r="E54" s="35"/>
      <c r="F54" s="35"/>
      <c r="G54" s="20" t="s">
        <v>95</v>
      </c>
      <c r="H54" s="21" t="s">
        <v>96</v>
      </c>
      <c r="I54" s="20"/>
    </row>
    <row r="55" spans="1:9" x14ac:dyDescent="0.3">
      <c r="A55" s="19" t="s">
        <v>97</v>
      </c>
      <c r="B55" s="19"/>
      <c r="C55" s="35">
        <v>1019</v>
      </c>
      <c r="D55" s="35"/>
      <c r="E55" s="35"/>
      <c r="F55" s="35"/>
      <c r="G55" s="20"/>
      <c r="H55" s="21" t="s">
        <v>11</v>
      </c>
      <c r="I55" s="20"/>
    </row>
    <row r="56" spans="1:9" x14ac:dyDescent="0.3">
      <c r="A56" s="19" t="s">
        <v>97</v>
      </c>
      <c r="B56" s="19"/>
      <c r="C56" s="35">
        <v>29.44</v>
      </c>
      <c r="D56" s="35"/>
      <c r="E56" s="35"/>
      <c r="F56" s="35"/>
      <c r="G56" s="20" t="s">
        <v>98</v>
      </c>
      <c r="H56" s="21" t="s">
        <v>11</v>
      </c>
      <c r="I56" s="20"/>
    </row>
    <row r="57" spans="1:9" x14ac:dyDescent="0.3">
      <c r="A57" s="19" t="s">
        <v>99</v>
      </c>
      <c r="B57" s="19"/>
      <c r="C57" s="35">
        <v>9.99</v>
      </c>
      <c r="D57" s="35"/>
      <c r="E57" s="35"/>
      <c r="F57" s="35"/>
      <c r="G57" s="20" t="s">
        <v>100</v>
      </c>
      <c r="H57" s="21" t="s">
        <v>11</v>
      </c>
      <c r="I57" s="20"/>
    </row>
    <row r="58" spans="1:9" x14ac:dyDescent="0.3">
      <c r="A58" s="19" t="s">
        <v>101</v>
      </c>
      <c r="B58" s="19"/>
      <c r="C58" s="35">
        <v>89</v>
      </c>
      <c r="D58" s="35"/>
      <c r="E58" s="35"/>
      <c r="F58" s="35"/>
      <c r="G58" s="20"/>
      <c r="H58" s="21" t="s">
        <v>11</v>
      </c>
      <c r="I58" s="20"/>
    </row>
    <row r="59" spans="1:9" s="28" customFormat="1" x14ac:dyDescent="0.3">
      <c r="A59" s="25" t="s">
        <v>102</v>
      </c>
      <c r="B59" s="25"/>
      <c r="C59" s="36">
        <v>9.99</v>
      </c>
      <c r="D59" s="36"/>
      <c r="E59" s="36"/>
      <c r="F59" s="36"/>
      <c r="G59" s="26"/>
      <c r="H59" s="27" t="s">
        <v>11</v>
      </c>
      <c r="I59" s="26"/>
    </row>
    <row r="60" spans="1:9" s="28" customFormat="1" x14ac:dyDescent="0.3">
      <c r="A60" s="25" t="s">
        <v>103</v>
      </c>
      <c r="B60" s="25"/>
      <c r="C60" s="36">
        <v>16.190000000000001</v>
      </c>
      <c r="D60" s="36"/>
      <c r="E60" s="36"/>
      <c r="F60" s="36"/>
      <c r="G60" s="26" t="s">
        <v>104</v>
      </c>
      <c r="H60" s="27" t="s">
        <v>11</v>
      </c>
      <c r="I60" s="26"/>
    </row>
    <row r="61" spans="1:9" s="28" customFormat="1" x14ac:dyDescent="0.3">
      <c r="A61" s="19" t="s">
        <v>105</v>
      </c>
      <c r="B61" s="19"/>
      <c r="C61" s="35">
        <v>250</v>
      </c>
      <c r="D61" s="35"/>
      <c r="E61" s="35"/>
      <c r="F61" s="35"/>
      <c r="G61" s="20"/>
      <c r="H61" s="21" t="s">
        <v>11</v>
      </c>
      <c r="I61" s="26"/>
    </row>
    <row r="62" spans="1:9" s="28" customFormat="1" x14ac:dyDescent="0.3">
      <c r="A62" s="19" t="s">
        <v>106</v>
      </c>
      <c r="B62" s="19"/>
      <c r="C62" s="35">
        <v>61.5</v>
      </c>
      <c r="D62" s="35"/>
      <c r="E62" s="35"/>
      <c r="F62" s="35"/>
      <c r="G62" s="20"/>
      <c r="H62" s="21" t="s">
        <v>11</v>
      </c>
      <c r="I62" s="26"/>
    </row>
    <row r="63" spans="1:9" s="28" customFormat="1" x14ac:dyDescent="0.3">
      <c r="A63" s="25" t="s">
        <v>107</v>
      </c>
      <c r="B63" s="25"/>
      <c r="C63" s="36">
        <v>109.9</v>
      </c>
      <c r="D63" s="36"/>
      <c r="E63" s="36"/>
      <c r="F63" s="36"/>
      <c r="G63" s="26" t="s">
        <v>108</v>
      </c>
      <c r="H63" s="27" t="s">
        <v>11</v>
      </c>
      <c r="I63" s="26"/>
    </row>
    <row r="64" spans="1:9" s="28" customFormat="1" x14ac:dyDescent="0.3">
      <c r="A64" s="25" t="s">
        <v>109</v>
      </c>
      <c r="B64" s="25"/>
      <c r="C64" s="36">
        <v>54.45</v>
      </c>
      <c r="D64" s="36"/>
      <c r="E64" s="36"/>
      <c r="F64" s="36"/>
      <c r="G64" s="26" t="s">
        <v>110</v>
      </c>
      <c r="H64" s="27" t="s">
        <v>11</v>
      </c>
      <c r="I64" s="26"/>
    </row>
    <row r="65" spans="1:9" s="28" customFormat="1" x14ac:dyDescent="0.3">
      <c r="A65" s="19" t="s">
        <v>111</v>
      </c>
      <c r="B65" s="19"/>
      <c r="C65" s="35">
        <v>38.159999999999997</v>
      </c>
      <c r="D65" s="35"/>
      <c r="E65" s="35"/>
      <c r="F65" s="35"/>
      <c r="G65" s="20" t="s">
        <v>112</v>
      </c>
      <c r="H65" s="21" t="s">
        <v>11</v>
      </c>
      <c r="I65" s="26"/>
    </row>
    <row r="66" spans="1:9" s="28" customFormat="1" x14ac:dyDescent="0.3">
      <c r="A66" s="19" t="s">
        <v>36</v>
      </c>
      <c r="B66" s="19"/>
      <c r="C66" s="35">
        <v>5.29</v>
      </c>
      <c r="D66" s="35"/>
      <c r="E66" s="35"/>
      <c r="F66" s="35"/>
      <c r="G66" s="20" t="s">
        <v>113</v>
      </c>
      <c r="H66" s="21" t="s">
        <v>11</v>
      </c>
      <c r="I66" s="26"/>
    </row>
    <row r="67" spans="1:9" s="28" customFormat="1" x14ac:dyDescent="0.3">
      <c r="A67" s="19" t="s">
        <v>114</v>
      </c>
      <c r="B67" s="19"/>
      <c r="C67" s="35">
        <v>28.76</v>
      </c>
      <c r="D67" s="35"/>
      <c r="E67" s="35"/>
      <c r="F67" s="35"/>
      <c r="G67" s="20" t="s">
        <v>115</v>
      </c>
      <c r="H67" s="21" t="s">
        <v>11</v>
      </c>
      <c r="I67" s="26"/>
    </row>
    <row r="68" spans="1:9" s="28" customFormat="1" x14ac:dyDescent="0.3">
      <c r="A68" s="19" t="s">
        <v>116</v>
      </c>
      <c r="B68" s="19"/>
      <c r="C68" s="35">
        <v>6.94</v>
      </c>
      <c r="D68" s="35"/>
      <c r="E68" s="35"/>
      <c r="F68" s="35"/>
      <c r="G68" s="20" t="s">
        <v>117</v>
      </c>
      <c r="H68" s="21" t="s">
        <v>11</v>
      </c>
      <c r="I68" s="26"/>
    </row>
    <row r="69" spans="1:9" s="28" customFormat="1" x14ac:dyDescent="0.3">
      <c r="A69" s="25" t="s">
        <v>118</v>
      </c>
      <c r="B69" s="25"/>
      <c r="C69" s="36">
        <f>1428*0.5</f>
        <v>714</v>
      </c>
      <c r="D69" s="36"/>
      <c r="E69" s="36"/>
      <c r="F69" s="36"/>
      <c r="G69" s="26" t="s">
        <v>119</v>
      </c>
      <c r="H69" s="27" t="s">
        <v>96</v>
      </c>
      <c r="I69" s="26"/>
    </row>
    <row r="70" spans="1:9" s="28" customFormat="1" x14ac:dyDescent="0.3">
      <c r="A70" s="25" t="s">
        <v>120</v>
      </c>
      <c r="B70" s="25"/>
      <c r="C70" s="36">
        <v>31.95</v>
      </c>
      <c r="D70" s="36"/>
      <c r="E70" s="36"/>
      <c r="F70" s="36"/>
      <c r="G70" s="26" t="s">
        <v>121</v>
      </c>
      <c r="H70" s="27" t="s">
        <v>11</v>
      </c>
      <c r="I70" s="26"/>
    </row>
    <row r="71" spans="1:9" s="28" customFormat="1" x14ac:dyDescent="0.3">
      <c r="A71" s="19" t="s">
        <v>122</v>
      </c>
      <c r="B71" s="19"/>
      <c r="C71" s="35">
        <v>6.13</v>
      </c>
      <c r="D71" s="35"/>
      <c r="E71" s="35"/>
      <c r="F71" s="35"/>
      <c r="G71" s="20" t="s">
        <v>123</v>
      </c>
      <c r="H71" s="21" t="s">
        <v>11</v>
      </c>
      <c r="I71" s="26"/>
    </row>
    <row r="72" spans="1:9" s="28" customFormat="1" x14ac:dyDescent="0.3">
      <c r="A72" s="19" t="s">
        <v>124</v>
      </c>
      <c r="B72" s="19"/>
      <c r="C72" s="35">
        <v>23.93</v>
      </c>
      <c r="D72" s="35"/>
      <c r="E72" s="35"/>
      <c r="F72" s="35"/>
      <c r="G72" s="20" t="s">
        <v>125</v>
      </c>
      <c r="H72" s="21" t="s">
        <v>11</v>
      </c>
      <c r="I72" s="26"/>
    </row>
    <row r="73" spans="1:9" x14ac:dyDescent="0.3">
      <c r="A73" s="25" t="s">
        <v>126</v>
      </c>
      <c r="B73" s="25"/>
      <c r="C73" s="36">
        <v>82.91</v>
      </c>
      <c r="D73" s="36"/>
      <c r="E73" s="36"/>
      <c r="F73" s="36"/>
      <c r="G73" s="26" t="s">
        <v>127</v>
      </c>
      <c r="H73" s="27" t="s">
        <v>11</v>
      </c>
      <c r="I73" s="20"/>
    </row>
    <row r="74" spans="1:9" x14ac:dyDescent="0.3">
      <c r="A74" s="25" t="s">
        <v>128</v>
      </c>
      <c r="B74" s="25"/>
      <c r="C74" s="36">
        <v>31.68</v>
      </c>
      <c r="D74" s="36"/>
      <c r="E74" s="36"/>
      <c r="F74" s="36"/>
      <c r="G74" s="26" t="s">
        <v>129</v>
      </c>
      <c r="H74" s="27" t="s">
        <v>11</v>
      </c>
      <c r="I74" s="20"/>
    </row>
    <row r="75" spans="1:9" x14ac:dyDescent="0.3">
      <c r="A75" s="19" t="s">
        <v>130</v>
      </c>
      <c r="B75" s="19"/>
      <c r="C75" s="35">
        <v>12</v>
      </c>
      <c r="D75" s="35"/>
      <c r="E75" s="35"/>
      <c r="F75" s="35"/>
      <c r="G75" s="20" t="s">
        <v>131</v>
      </c>
      <c r="H75" s="21" t="s">
        <v>11</v>
      </c>
      <c r="I75" s="20"/>
    </row>
    <row r="76" spans="1:9" x14ac:dyDescent="0.3">
      <c r="A76" s="25" t="s">
        <v>132</v>
      </c>
      <c r="B76" s="25"/>
      <c r="C76" s="36">
        <f>73.24*0.5</f>
        <v>36.619999999999997</v>
      </c>
      <c r="D76" s="36"/>
      <c r="E76" s="36"/>
      <c r="F76" s="36"/>
      <c r="G76" s="26" t="s">
        <v>133</v>
      </c>
      <c r="H76" s="27" t="s">
        <v>96</v>
      </c>
      <c r="I76" s="20"/>
    </row>
    <row r="77" spans="1:9" x14ac:dyDescent="0.3">
      <c r="A77" s="25" t="s">
        <v>114</v>
      </c>
      <c r="B77" s="25"/>
      <c r="C77" s="36">
        <v>11.98</v>
      </c>
      <c r="D77" s="36"/>
      <c r="E77" s="36"/>
      <c r="F77" s="36"/>
      <c r="G77" s="26" t="s">
        <v>134</v>
      </c>
      <c r="H77" s="27" t="s">
        <v>11</v>
      </c>
      <c r="I77" s="20"/>
    </row>
    <row r="78" spans="1:9" x14ac:dyDescent="0.3">
      <c r="A78" s="25" t="s">
        <v>135</v>
      </c>
      <c r="B78" s="25"/>
      <c r="C78" s="36">
        <v>17.5</v>
      </c>
      <c r="D78" s="36"/>
      <c r="E78" s="36"/>
      <c r="F78" s="36"/>
      <c r="G78" s="26" t="s">
        <v>136</v>
      </c>
      <c r="H78" s="27" t="s">
        <v>11</v>
      </c>
      <c r="I78" s="20"/>
    </row>
    <row r="79" spans="1:9" x14ac:dyDescent="0.3">
      <c r="A79" s="25" t="s">
        <v>137</v>
      </c>
      <c r="B79" s="25"/>
      <c r="C79" s="36">
        <f>104.24*0.5</f>
        <v>52.12</v>
      </c>
      <c r="D79" s="36"/>
      <c r="E79" s="36"/>
      <c r="F79" s="36"/>
      <c r="G79" s="26" t="s">
        <v>138</v>
      </c>
      <c r="H79" s="27" t="s">
        <v>139</v>
      </c>
      <c r="I79" s="20"/>
    </row>
    <row r="80" spans="1:9" x14ac:dyDescent="0.3">
      <c r="A80" s="25" t="s">
        <v>140</v>
      </c>
      <c r="B80" s="25"/>
      <c r="C80" s="36">
        <v>106.18</v>
      </c>
      <c r="D80" s="36"/>
      <c r="E80" s="36"/>
      <c r="F80" s="36"/>
      <c r="G80" s="26" t="s">
        <v>141</v>
      </c>
      <c r="H80" s="27" t="s">
        <v>11</v>
      </c>
      <c r="I80" s="20"/>
    </row>
    <row r="81" spans="1:9" x14ac:dyDescent="0.3">
      <c r="A81" s="25" t="s">
        <v>142</v>
      </c>
      <c r="B81" s="25"/>
      <c r="C81" s="36">
        <f>1347.57*0.5</f>
        <v>673.78499999999997</v>
      </c>
      <c r="D81" s="36"/>
      <c r="E81" s="36"/>
      <c r="F81" s="36"/>
      <c r="G81" s="26" t="s">
        <v>143</v>
      </c>
      <c r="H81" s="27" t="s">
        <v>96</v>
      </c>
      <c r="I81" s="20"/>
    </row>
    <row r="82" spans="1:9" x14ac:dyDescent="0.3">
      <c r="A82" s="25" t="s">
        <v>144</v>
      </c>
      <c r="B82" s="25"/>
      <c r="C82" s="36">
        <v>124.6</v>
      </c>
      <c r="D82" s="36"/>
      <c r="E82" s="36"/>
      <c r="F82" s="36"/>
      <c r="G82" s="26" t="s">
        <v>145</v>
      </c>
      <c r="H82" s="27" t="s">
        <v>11</v>
      </c>
      <c r="I82" s="20"/>
    </row>
    <row r="83" spans="1:9" x14ac:dyDescent="0.3">
      <c r="A83" s="25" t="s">
        <v>146</v>
      </c>
      <c r="B83" s="25"/>
      <c r="C83" s="36">
        <v>29.24</v>
      </c>
      <c r="D83" s="36"/>
      <c r="E83" s="36"/>
      <c r="F83" s="36"/>
      <c r="G83" s="26" t="s">
        <v>147</v>
      </c>
      <c r="H83" s="27" t="s">
        <v>11</v>
      </c>
      <c r="I83" s="20"/>
    </row>
    <row r="84" spans="1:9" x14ac:dyDescent="0.3">
      <c r="A84" s="25" t="s">
        <v>148</v>
      </c>
      <c r="B84" s="25"/>
      <c r="C84" s="36">
        <v>52.63</v>
      </c>
      <c r="D84" s="36"/>
      <c r="E84" s="36"/>
      <c r="F84" s="36"/>
      <c r="G84" s="26" t="s">
        <v>149</v>
      </c>
      <c r="H84" s="27" t="s">
        <v>11</v>
      </c>
      <c r="I84" s="20"/>
    </row>
    <row r="85" spans="1:9" x14ac:dyDescent="0.3">
      <c r="A85" s="25" t="s">
        <v>148</v>
      </c>
      <c r="B85" s="25"/>
      <c r="C85" s="36">
        <v>17.36</v>
      </c>
      <c r="D85" s="36"/>
      <c r="E85" s="36"/>
      <c r="F85" s="36"/>
      <c r="G85" s="26" t="s">
        <v>149</v>
      </c>
      <c r="H85" s="27" t="s">
        <v>11</v>
      </c>
      <c r="I85" s="20"/>
    </row>
    <row r="86" spans="1:9" x14ac:dyDescent="0.3">
      <c r="A86" s="25" t="s">
        <v>148</v>
      </c>
      <c r="B86" s="25"/>
      <c r="C86" s="36">
        <v>12.49</v>
      </c>
      <c r="D86" s="36"/>
      <c r="E86" s="36"/>
      <c r="F86" s="36"/>
      <c r="G86" s="26" t="s">
        <v>150</v>
      </c>
      <c r="H86" s="27" t="s">
        <v>11</v>
      </c>
      <c r="I86" s="20"/>
    </row>
    <row r="87" spans="1:9" x14ac:dyDescent="0.3">
      <c r="A87" s="25" t="s">
        <v>151</v>
      </c>
      <c r="B87" s="25"/>
      <c r="C87" s="36">
        <v>51.16</v>
      </c>
      <c r="D87" s="36"/>
      <c r="E87" s="36"/>
      <c r="F87" s="36"/>
      <c r="G87" s="26" t="s">
        <v>152</v>
      </c>
      <c r="H87" s="27" t="s">
        <v>11</v>
      </c>
      <c r="I87" s="20"/>
    </row>
    <row r="88" spans="1:9" x14ac:dyDescent="0.3">
      <c r="A88" s="25" t="s">
        <v>151</v>
      </c>
      <c r="B88" s="25"/>
      <c r="C88" s="36">
        <v>43.98</v>
      </c>
      <c r="D88" s="36"/>
      <c r="E88" s="36"/>
      <c r="F88" s="36"/>
      <c r="G88" s="26" t="s">
        <v>153</v>
      </c>
      <c r="H88" s="27" t="s">
        <v>11</v>
      </c>
      <c r="I88" s="20"/>
    </row>
    <row r="89" spans="1:9" x14ac:dyDescent="0.3">
      <c r="A89" s="25" t="s">
        <v>297</v>
      </c>
      <c r="B89" s="25"/>
      <c r="C89" s="36">
        <v>438.47</v>
      </c>
      <c r="D89" s="36"/>
      <c r="E89" s="36"/>
      <c r="F89" s="36"/>
      <c r="G89" s="26" t="s">
        <v>302</v>
      </c>
      <c r="H89" s="27" t="s">
        <v>11</v>
      </c>
      <c r="I89" s="20"/>
    </row>
    <row r="90" spans="1:9" s="14" customFormat="1" x14ac:dyDescent="0.3">
      <c r="A90" s="31" t="s">
        <v>154</v>
      </c>
      <c r="B90" s="31"/>
      <c r="C90" s="37">
        <f>SUM(C44:C89)</f>
        <v>5695.4849999999988</v>
      </c>
      <c r="D90" s="37"/>
      <c r="E90" s="37"/>
      <c r="F90" s="37"/>
      <c r="G90" s="29"/>
      <c r="H90" s="30"/>
    </row>
    <row r="91" spans="1:9" x14ac:dyDescent="0.3">
      <c r="A91" s="25"/>
      <c r="B91" s="25"/>
      <c r="C91" s="36"/>
      <c r="D91" s="36"/>
      <c r="E91" s="36"/>
      <c r="F91" s="36"/>
      <c r="G91" s="26"/>
      <c r="H91" s="27"/>
      <c r="I91" s="20"/>
    </row>
    <row r="92" spans="1:9" x14ac:dyDescent="0.3">
      <c r="A92" s="19" t="s">
        <v>155</v>
      </c>
      <c r="B92" s="19"/>
      <c r="C92" s="35">
        <v>27</v>
      </c>
      <c r="D92" s="35"/>
      <c r="E92" s="35"/>
      <c r="F92" s="35"/>
      <c r="G92" s="20" t="s">
        <v>156</v>
      </c>
      <c r="H92" s="27" t="s">
        <v>156</v>
      </c>
      <c r="I92" s="20"/>
    </row>
    <row r="93" spans="1:9" s="28" customFormat="1" x14ac:dyDescent="0.3">
      <c r="A93" s="19" t="s">
        <v>157</v>
      </c>
      <c r="B93" s="19"/>
      <c r="C93" s="35">
        <v>20.8</v>
      </c>
      <c r="D93" s="35"/>
      <c r="E93" s="35"/>
      <c r="F93" s="35"/>
      <c r="G93" s="20" t="s">
        <v>156</v>
      </c>
      <c r="H93" s="27" t="s">
        <v>156</v>
      </c>
      <c r="I93" s="26"/>
    </row>
    <row r="94" spans="1:9" x14ac:dyDescent="0.3">
      <c r="A94" s="19" t="s">
        <v>158</v>
      </c>
      <c r="B94" s="19"/>
      <c r="C94" s="35">
        <v>17.600000000000001</v>
      </c>
      <c r="D94" s="35"/>
      <c r="E94" s="35"/>
      <c r="F94" s="35"/>
      <c r="G94" s="20" t="s">
        <v>156</v>
      </c>
      <c r="H94" s="27" t="s">
        <v>156</v>
      </c>
      <c r="I94" s="20"/>
    </row>
    <row r="95" spans="1:9" x14ac:dyDescent="0.3">
      <c r="A95" s="19" t="s">
        <v>159</v>
      </c>
      <c r="B95" s="19"/>
      <c r="C95" s="35">
        <v>63.7</v>
      </c>
      <c r="D95" s="35"/>
      <c r="E95" s="35"/>
      <c r="F95" s="35"/>
      <c r="G95" s="20" t="s">
        <v>156</v>
      </c>
      <c r="H95" s="27" t="s">
        <v>156</v>
      </c>
      <c r="I95" s="20"/>
    </row>
    <row r="96" spans="1:9" ht="15" customHeight="1" x14ac:dyDescent="0.3">
      <c r="A96" s="19" t="s">
        <v>160</v>
      </c>
      <c r="B96" s="19"/>
      <c r="C96" s="35">
        <v>19.7</v>
      </c>
      <c r="D96" s="35"/>
      <c r="E96" s="35"/>
      <c r="F96" s="35"/>
      <c r="G96" s="20" t="s">
        <v>156</v>
      </c>
      <c r="H96" s="27" t="s">
        <v>156</v>
      </c>
      <c r="I96" s="20"/>
    </row>
    <row r="97" spans="1:9" x14ac:dyDescent="0.3">
      <c r="A97" s="19" t="s">
        <v>161</v>
      </c>
      <c r="B97" s="19"/>
      <c r="C97" s="35">
        <v>115</v>
      </c>
      <c r="D97" s="35"/>
      <c r="E97" s="35"/>
      <c r="F97" s="35"/>
      <c r="G97" s="20" t="s">
        <v>156</v>
      </c>
      <c r="H97" s="21" t="s">
        <v>156</v>
      </c>
      <c r="I97" s="20"/>
    </row>
    <row r="98" spans="1:9" x14ac:dyDescent="0.3">
      <c r="A98" s="19" t="s">
        <v>162</v>
      </c>
      <c r="B98" s="19"/>
      <c r="C98" s="35">
        <v>10.8</v>
      </c>
      <c r="D98" s="35"/>
      <c r="E98" s="35"/>
      <c r="F98" s="35"/>
      <c r="G98" s="20" t="s">
        <v>156</v>
      </c>
      <c r="H98" s="21" t="s">
        <v>156</v>
      </c>
      <c r="I98" s="20"/>
    </row>
    <row r="99" spans="1:9" x14ac:dyDescent="0.3">
      <c r="A99" s="19" t="s">
        <v>163</v>
      </c>
      <c r="B99" s="19"/>
      <c r="C99" s="35">
        <v>55.5</v>
      </c>
      <c r="D99" s="35"/>
      <c r="E99" s="35"/>
      <c r="F99" s="35"/>
      <c r="G99" s="20" t="s">
        <v>156</v>
      </c>
      <c r="H99" s="21" t="s">
        <v>156</v>
      </c>
      <c r="I99" s="20"/>
    </row>
    <row r="100" spans="1:9" x14ac:dyDescent="0.3">
      <c r="A100" s="19" t="s">
        <v>164</v>
      </c>
      <c r="B100" s="19"/>
      <c r="C100" s="35">
        <v>12.3</v>
      </c>
      <c r="D100" s="35"/>
      <c r="E100" s="35"/>
      <c r="F100" s="35"/>
      <c r="G100" s="20" t="s">
        <v>156</v>
      </c>
      <c r="H100" s="21" t="s">
        <v>156</v>
      </c>
      <c r="I100" s="20"/>
    </row>
    <row r="101" spans="1:9" x14ac:dyDescent="0.3">
      <c r="A101" s="25" t="s">
        <v>165</v>
      </c>
      <c r="B101" s="25"/>
      <c r="C101" s="36">
        <v>21</v>
      </c>
      <c r="D101" s="36"/>
      <c r="E101" s="36"/>
      <c r="F101" s="36"/>
      <c r="G101" s="26" t="s">
        <v>156</v>
      </c>
      <c r="H101" s="27" t="s">
        <v>156</v>
      </c>
      <c r="I101" s="20"/>
    </row>
    <row r="102" spans="1:9" s="28" customFormat="1" x14ac:dyDescent="0.3">
      <c r="A102" s="19" t="s">
        <v>166</v>
      </c>
      <c r="B102" s="19"/>
      <c r="C102" s="35">
        <v>42.4</v>
      </c>
      <c r="D102" s="35"/>
      <c r="E102" s="35"/>
      <c r="F102" s="35"/>
      <c r="G102" s="20" t="s">
        <v>156</v>
      </c>
      <c r="H102" s="21" t="s">
        <v>156</v>
      </c>
      <c r="I102" s="26"/>
    </row>
    <row r="103" spans="1:9" x14ac:dyDescent="0.3">
      <c r="A103" s="19" t="s">
        <v>167</v>
      </c>
      <c r="B103" s="19"/>
      <c r="C103" s="35">
        <v>10</v>
      </c>
      <c r="D103" s="35"/>
      <c r="E103" s="35"/>
      <c r="F103" s="35"/>
      <c r="G103" s="20" t="s">
        <v>156</v>
      </c>
      <c r="H103" s="21" t="s">
        <v>156</v>
      </c>
      <c r="I103" s="20"/>
    </row>
    <row r="104" spans="1:9" x14ac:dyDescent="0.3">
      <c r="A104" s="19" t="s">
        <v>168</v>
      </c>
      <c r="B104" s="19"/>
      <c r="C104" s="35">
        <v>8.3000000000000007</v>
      </c>
      <c r="D104" s="35"/>
      <c r="E104" s="35"/>
      <c r="F104" s="35"/>
      <c r="G104" s="20" t="s">
        <v>156</v>
      </c>
      <c r="H104" s="21" t="s">
        <v>156</v>
      </c>
      <c r="I104" s="20"/>
    </row>
    <row r="105" spans="1:9" x14ac:dyDescent="0.3">
      <c r="A105" s="19" t="s">
        <v>169</v>
      </c>
      <c r="B105" s="19"/>
      <c r="C105" s="35">
        <v>9</v>
      </c>
      <c r="D105" s="35"/>
      <c r="E105" s="35"/>
      <c r="F105" s="35"/>
      <c r="G105" s="20" t="s">
        <v>156</v>
      </c>
      <c r="H105" s="21" t="s">
        <v>156</v>
      </c>
      <c r="I105" s="20"/>
    </row>
    <row r="106" spans="1:9" x14ac:dyDescent="0.3">
      <c r="A106" s="19" t="s">
        <v>170</v>
      </c>
      <c r="B106" s="19"/>
      <c r="C106" s="35">
        <v>57.44</v>
      </c>
      <c r="D106" s="35"/>
      <c r="E106" s="35"/>
      <c r="F106" s="35"/>
      <c r="G106" s="20" t="s">
        <v>156</v>
      </c>
      <c r="H106" s="21" t="s">
        <v>156</v>
      </c>
      <c r="I106" s="20"/>
    </row>
    <row r="107" spans="1:9" s="28" customFormat="1" x14ac:dyDescent="0.3">
      <c r="A107" s="19" t="s">
        <v>171</v>
      </c>
      <c r="B107" s="19"/>
      <c r="C107" s="35">
        <v>28.7</v>
      </c>
      <c r="D107" s="35"/>
      <c r="E107" s="35"/>
      <c r="F107" s="35"/>
      <c r="G107" s="20" t="s">
        <v>156</v>
      </c>
      <c r="H107" s="21" t="s">
        <v>156</v>
      </c>
      <c r="I107" s="26"/>
    </row>
    <row r="108" spans="1:9" s="28" customFormat="1" x14ac:dyDescent="0.3">
      <c r="A108" s="19" t="s">
        <v>172</v>
      </c>
      <c r="B108" s="19"/>
      <c r="C108" s="35">
        <v>38.57</v>
      </c>
      <c r="D108" s="35"/>
      <c r="E108" s="35"/>
      <c r="F108" s="35"/>
      <c r="G108" s="20" t="s">
        <v>156</v>
      </c>
      <c r="H108" s="21" t="s">
        <v>156</v>
      </c>
      <c r="I108" s="26"/>
    </row>
    <row r="109" spans="1:9" x14ac:dyDescent="0.3">
      <c r="A109" s="19" t="s">
        <v>173</v>
      </c>
      <c r="B109" s="19"/>
      <c r="C109" s="35">
        <v>10.199999999999999</v>
      </c>
      <c r="D109" s="35"/>
      <c r="E109" s="35"/>
      <c r="F109" s="35"/>
      <c r="G109" s="20" t="s">
        <v>156</v>
      </c>
      <c r="H109" s="21" t="s">
        <v>156</v>
      </c>
      <c r="I109" s="20"/>
    </row>
    <row r="110" spans="1:9" x14ac:dyDescent="0.3">
      <c r="A110" s="19" t="s">
        <v>174</v>
      </c>
      <c r="B110" s="19"/>
      <c r="C110" s="35">
        <v>20</v>
      </c>
      <c r="D110" s="35"/>
      <c r="E110" s="35"/>
      <c r="F110" s="35"/>
      <c r="G110" s="20" t="s">
        <v>156</v>
      </c>
      <c r="H110" s="21" t="s">
        <v>156</v>
      </c>
      <c r="I110" s="20"/>
    </row>
    <row r="111" spans="1:9" s="28" customFormat="1" x14ac:dyDescent="0.3">
      <c r="A111" s="19" t="s">
        <v>175</v>
      </c>
      <c r="B111" s="19"/>
      <c r="C111" s="35">
        <v>32</v>
      </c>
      <c r="D111" s="35"/>
      <c r="E111" s="35"/>
      <c r="F111" s="35"/>
      <c r="G111" s="20" t="s">
        <v>156</v>
      </c>
      <c r="H111" s="21" t="s">
        <v>156</v>
      </c>
      <c r="I111" s="26"/>
    </row>
    <row r="112" spans="1:9" x14ac:dyDescent="0.3">
      <c r="A112" s="25" t="s">
        <v>176</v>
      </c>
      <c r="B112" s="25"/>
      <c r="C112" s="36">
        <v>15.5</v>
      </c>
      <c r="D112" s="36"/>
      <c r="E112" s="36"/>
      <c r="F112" s="36"/>
      <c r="G112" s="26" t="s">
        <v>156</v>
      </c>
      <c r="H112" s="27" t="s">
        <v>156</v>
      </c>
      <c r="I112" s="20"/>
    </row>
    <row r="113" spans="1:9" x14ac:dyDescent="0.3">
      <c r="A113" s="19" t="s">
        <v>177</v>
      </c>
      <c r="B113" s="19"/>
      <c r="C113" s="35">
        <v>28.8</v>
      </c>
      <c r="D113" s="35"/>
      <c r="E113" s="35"/>
      <c r="F113" s="35"/>
      <c r="G113" s="20" t="s">
        <v>156</v>
      </c>
      <c r="H113" s="21" t="s">
        <v>156</v>
      </c>
      <c r="I113" s="20"/>
    </row>
    <row r="114" spans="1:9" x14ac:dyDescent="0.3">
      <c r="A114" s="19" t="s">
        <v>178</v>
      </c>
      <c r="B114" s="19"/>
      <c r="C114" s="35">
        <v>3.48</v>
      </c>
      <c r="D114" s="35"/>
      <c r="E114" s="35"/>
      <c r="F114" s="35"/>
      <c r="G114" s="20" t="s">
        <v>156</v>
      </c>
      <c r="H114" s="21" t="s">
        <v>156</v>
      </c>
      <c r="I114" s="20"/>
    </row>
    <row r="115" spans="1:9" x14ac:dyDescent="0.3">
      <c r="A115" s="25" t="s">
        <v>46</v>
      </c>
      <c r="B115" s="25"/>
      <c r="C115" s="36">
        <v>10.9</v>
      </c>
      <c r="D115" s="36"/>
      <c r="E115" s="36"/>
      <c r="F115" s="36"/>
      <c r="G115" s="26" t="s">
        <v>156</v>
      </c>
      <c r="H115" s="27" t="s">
        <v>156</v>
      </c>
      <c r="I115" s="20"/>
    </row>
    <row r="116" spans="1:9" s="28" customFormat="1" x14ac:dyDescent="0.3">
      <c r="A116" s="19" t="s">
        <v>179</v>
      </c>
      <c r="B116" s="19"/>
      <c r="C116" s="35">
        <v>16.28</v>
      </c>
      <c r="D116" s="35"/>
      <c r="E116" s="35"/>
      <c r="F116" s="35"/>
      <c r="G116" s="20" t="s">
        <v>156</v>
      </c>
      <c r="H116" s="21" t="s">
        <v>156</v>
      </c>
      <c r="I116" s="26"/>
    </row>
    <row r="117" spans="1:9" x14ac:dyDescent="0.3">
      <c r="A117" s="19" t="s">
        <v>180</v>
      </c>
      <c r="B117" s="19"/>
      <c r="C117" s="35">
        <v>39</v>
      </c>
      <c r="D117" s="35"/>
      <c r="E117" s="35"/>
      <c r="F117" s="35"/>
      <c r="G117" s="20" t="s">
        <v>156</v>
      </c>
      <c r="H117" s="21" t="s">
        <v>156</v>
      </c>
      <c r="I117" s="20"/>
    </row>
    <row r="118" spans="1:9" x14ac:dyDescent="0.3">
      <c r="A118" s="19" t="s">
        <v>181</v>
      </c>
      <c r="B118" s="19"/>
      <c r="C118" s="35">
        <v>279</v>
      </c>
      <c r="D118" s="35"/>
      <c r="E118" s="35"/>
      <c r="F118" s="35"/>
      <c r="G118" s="20" t="s">
        <v>156</v>
      </c>
      <c r="H118" s="21" t="s">
        <v>156</v>
      </c>
      <c r="I118" s="20"/>
    </row>
    <row r="119" spans="1:9" x14ac:dyDescent="0.3">
      <c r="A119" s="19" t="s">
        <v>182</v>
      </c>
      <c r="B119" s="19"/>
      <c r="C119" s="35">
        <v>84.9</v>
      </c>
      <c r="D119" s="35"/>
      <c r="E119" s="35"/>
      <c r="F119" s="35"/>
      <c r="G119" s="20" t="s">
        <v>156</v>
      </c>
      <c r="H119" s="21" t="s">
        <v>156</v>
      </c>
      <c r="I119" s="20"/>
    </row>
    <row r="120" spans="1:9" x14ac:dyDescent="0.3">
      <c r="A120" s="19" t="s">
        <v>183</v>
      </c>
      <c r="B120" s="19"/>
      <c r="C120" s="35">
        <v>22.3</v>
      </c>
      <c r="D120" s="35"/>
      <c r="E120" s="35"/>
      <c r="F120" s="35"/>
      <c r="G120" s="20" t="s">
        <v>156</v>
      </c>
      <c r="H120" s="21" t="s">
        <v>156</v>
      </c>
      <c r="I120" s="20"/>
    </row>
    <row r="121" spans="1:9" x14ac:dyDescent="0.3">
      <c r="A121" s="19" t="s">
        <v>184</v>
      </c>
      <c r="B121" s="19"/>
      <c r="C121" s="35">
        <v>34.4</v>
      </c>
      <c r="D121" s="35"/>
      <c r="E121" s="35"/>
      <c r="F121" s="35"/>
      <c r="G121" s="20" t="s">
        <v>156</v>
      </c>
      <c r="H121" s="21" t="s">
        <v>156</v>
      </c>
      <c r="I121" s="20"/>
    </row>
    <row r="122" spans="1:9" x14ac:dyDescent="0.3">
      <c r="A122" s="19" t="s">
        <v>185</v>
      </c>
      <c r="B122" s="19"/>
      <c r="C122" s="35">
        <v>44.5</v>
      </c>
      <c r="D122" s="35"/>
      <c r="E122" s="35"/>
      <c r="F122" s="35"/>
      <c r="G122" s="20" t="s">
        <v>156</v>
      </c>
      <c r="H122" s="21" t="s">
        <v>156</v>
      </c>
      <c r="I122" s="20"/>
    </row>
    <row r="123" spans="1:9" x14ac:dyDescent="0.3">
      <c r="A123" s="19" t="s">
        <v>186</v>
      </c>
      <c r="B123" s="19"/>
      <c r="C123" s="35">
        <v>22.43</v>
      </c>
      <c r="D123" s="35"/>
      <c r="E123" s="35"/>
      <c r="F123" s="35"/>
      <c r="G123" s="20" t="s">
        <v>156</v>
      </c>
      <c r="H123" s="21" t="s">
        <v>156</v>
      </c>
      <c r="I123" s="20"/>
    </row>
    <row r="124" spans="1:9" s="14" customFormat="1" x14ac:dyDescent="0.3">
      <c r="A124" s="33" t="s">
        <v>303</v>
      </c>
      <c r="B124" s="33"/>
      <c r="C124" s="39">
        <f>SUM(C92:C123)</f>
        <v>1221.5000000000002</v>
      </c>
      <c r="D124" s="39"/>
      <c r="E124" s="39"/>
      <c r="F124" s="39"/>
      <c r="H124" s="15"/>
    </row>
    <row r="125" spans="1:9" s="14" customFormat="1" x14ac:dyDescent="0.3">
      <c r="A125" s="31" t="s">
        <v>304</v>
      </c>
      <c r="B125" s="31"/>
      <c r="C125" s="37">
        <f>C124*70%</f>
        <v>855.05000000000007</v>
      </c>
      <c r="D125" s="37"/>
      <c r="E125" s="37"/>
      <c r="F125" s="37"/>
      <c r="H125" s="15"/>
    </row>
    <row r="126" spans="1:9" x14ac:dyDescent="0.3">
      <c r="A126" s="19"/>
      <c r="B126" s="19"/>
      <c r="C126" s="35"/>
      <c r="D126" s="35"/>
      <c r="E126" s="35"/>
      <c r="F126" s="35"/>
      <c r="G126" s="20"/>
      <c r="H126" s="21"/>
      <c r="I126" s="20"/>
    </row>
    <row r="127" spans="1:9" x14ac:dyDescent="0.3">
      <c r="A127" s="19" t="s">
        <v>187</v>
      </c>
      <c r="B127" s="19"/>
      <c r="C127" s="35">
        <v>23.97</v>
      </c>
      <c r="D127" s="35"/>
      <c r="E127" s="35"/>
      <c r="F127" s="35"/>
      <c r="G127" s="20"/>
      <c r="H127" s="21" t="s">
        <v>13</v>
      </c>
      <c r="I127" s="20"/>
    </row>
    <row r="128" spans="1:9" x14ac:dyDescent="0.3">
      <c r="A128" s="19" t="s">
        <v>188</v>
      </c>
      <c r="B128" s="19"/>
      <c r="C128" s="35">
        <v>49</v>
      </c>
      <c r="D128" s="35"/>
      <c r="E128" s="35"/>
      <c r="F128" s="35"/>
      <c r="G128" s="20" t="s">
        <v>334</v>
      </c>
      <c r="H128" s="21" t="s">
        <v>13</v>
      </c>
      <c r="I128" s="20"/>
    </row>
    <row r="129" spans="1:9" x14ac:dyDescent="0.3">
      <c r="A129" s="19" t="s">
        <v>189</v>
      </c>
      <c r="B129" s="19"/>
      <c r="C129" s="35">
        <v>29.99</v>
      </c>
      <c r="D129" s="35"/>
      <c r="E129" s="35"/>
      <c r="F129" s="35"/>
      <c r="G129" s="20" t="s">
        <v>334</v>
      </c>
      <c r="H129" s="21" t="s">
        <v>13</v>
      </c>
      <c r="I129" s="20"/>
    </row>
    <row r="130" spans="1:9" x14ac:dyDescent="0.3">
      <c r="A130" s="19" t="s">
        <v>190</v>
      </c>
      <c r="B130" s="19"/>
      <c r="C130" s="35">
        <v>5.95</v>
      </c>
      <c r="D130" s="35"/>
      <c r="E130" s="35"/>
      <c r="F130" s="35"/>
      <c r="G130" s="20" t="s">
        <v>334</v>
      </c>
      <c r="H130" s="21" t="s">
        <v>13</v>
      </c>
      <c r="I130" s="20"/>
    </row>
    <row r="131" spans="1:9" x14ac:dyDescent="0.3">
      <c r="A131" s="19" t="s">
        <v>191</v>
      </c>
      <c r="B131" s="19"/>
      <c r="C131" s="35">
        <v>23.98</v>
      </c>
      <c r="D131" s="35"/>
      <c r="E131" s="35"/>
      <c r="F131" s="35"/>
      <c r="G131" s="20" t="s">
        <v>334</v>
      </c>
      <c r="H131" s="21" t="s">
        <v>13</v>
      </c>
      <c r="I131" s="20"/>
    </row>
    <row r="132" spans="1:9" x14ac:dyDescent="0.3">
      <c r="A132" s="19" t="s">
        <v>192</v>
      </c>
      <c r="B132" s="19"/>
      <c r="C132" s="35">
        <v>5.95</v>
      </c>
      <c r="D132" s="35"/>
      <c r="E132" s="35"/>
      <c r="F132" s="35"/>
      <c r="G132" s="20" t="s">
        <v>334</v>
      </c>
      <c r="H132" s="21" t="s">
        <v>13</v>
      </c>
      <c r="I132" s="20"/>
    </row>
    <row r="133" spans="1:9" x14ac:dyDescent="0.3">
      <c r="A133" s="19" t="s">
        <v>114</v>
      </c>
      <c r="B133" s="19"/>
      <c r="C133" s="35">
        <v>135.44999999999999</v>
      </c>
      <c r="D133" s="35"/>
      <c r="E133" s="35"/>
      <c r="F133" s="35"/>
      <c r="G133" s="20" t="s">
        <v>334</v>
      </c>
      <c r="H133" s="21" t="s">
        <v>13</v>
      </c>
      <c r="I133" s="20"/>
    </row>
    <row r="134" spans="1:9" x14ac:dyDescent="0.3">
      <c r="A134" s="19" t="s">
        <v>193</v>
      </c>
      <c r="B134" s="19"/>
      <c r="C134" s="35">
        <v>5.5</v>
      </c>
      <c r="D134" s="35"/>
      <c r="E134" s="35"/>
      <c r="F134" s="35"/>
      <c r="G134" s="20" t="s">
        <v>334</v>
      </c>
      <c r="H134" s="21" t="s">
        <v>13</v>
      </c>
      <c r="I134" s="20"/>
    </row>
    <row r="135" spans="1:9" x14ac:dyDescent="0.3">
      <c r="A135" s="19" t="s">
        <v>194</v>
      </c>
      <c r="B135" s="19"/>
      <c r="C135" s="35">
        <v>6.99</v>
      </c>
      <c r="D135" s="35"/>
      <c r="E135" s="35"/>
      <c r="F135" s="35"/>
      <c r="G135" s="20" t="s">
        <v>334</v>
      </c>
      <c r="H135" s="21" t="s">
        <v>13</v>
      </c>
      <c r="I135" s="20"/>
    </row>
    <row r="136" spans="1:9" x14ac:dyDescent="0.3">
      <c r="A136" s="19" t="s">
        <v>195</v>
      </c>
      <c r="B136" s="19"/>
      <c r="C136" s="35">
        <v>32.25</v>
      </c>
      <c r="D136" s="35"/>
      <c r="E136" s="35"/>
      <c r="F136" s="35"/>
      <c r="G136" s="20" t="s">
        <v>334</v>
      </c>
      <c r="H136" s="21" t="s">
        <v>13</v>
      </c>
      <c r="I136" s="20"/>
    </row>
    <row r="137" spans="1:9" x14ac:dyDescent="0.3">
      <c r="A137" s="19" t="s">
        <v>196</v>
      </c>
      <c r="B137" s="19"/>
      <c r="C137" s="35">
        <v>13.84</v>
      </c>
      <c r="D137" s="35"/>
      <c r="E137" s="35"/>
      <c r="F137" s="35"/>
      <c r="G137" s="20" t="s">
        <v>334</v>
      </c>
      <c r="H137" s="21" t="s">
        <v>13</v>
      </c>
      <c r="I137" s="20"/>
    </row>
    <row r="138" spans="1:9" x14ac:dyDescent="0.3">
      <c r="A138" s="19" t="s">
        <v>197</v>
      </c>
      <c r="B138" s="19"/>
      <c r="C138" s="35">
        <v>40</v>
      </c>
      <c r="D138" s="35"/>
      <c r="E138" s="35"/>
      <c r="F138" s="35"/>
      <c r="G138" s="20" t="s">
        <v>334</v>
      </c>
      <c r="H138" s="21" t="s">
        <v>13</v>
      </c>
      <c r="I138" s="20"/>
    </row>
    <row r="139" spans="1:9" x14ac:dyDescent="0.3">
      <c r="A139" s="19" t="s">
        <v>198</v>
      </c>
      <c r="B139" s="19"/>
      <c r="C139" s="35">
        <v>20.25</v>
      </c>
      <c r="D139" s="35"/>
      <c r="E139" s="35"/>
      <c r="F139" s="35"/>
      <c r="G139" s="20" t="s">
        <v>334</v>
      </c>
      <c r="H139" s="21" t="s">
        <v>13</v>
      </c>
      <c r="I139" s="20"/>
    </row>
    <row r="140" spans="1:9" x14ac:dyDescent="0.3">
      <c r="A140" s="19" t="s">
        <v>199</v>
      </c>
      <c r="B140" s="19"/>
      <c r="C140" s="35">
        <v>4.3600000000000003</v>
      </c>
      <c r="D140" s="35"/>
      <c r="E140" s="35"/>
      <c r="F140" s="35"/>
      <c r="G140" s="20" t="s">
        <v>334</v>
      </c>
      <c r="H140" s="21" t="s">
        <v>13</v>
      </c>
      <c r="I140" s="20"/>
    </row>
    <row r="141" spans="1:9" x14ac:dyDescent="0.3">
      <c r="A141" s="19" t="s">
        <v>200</v>
      </c>
      <c r="B141" s="19"/>
      <c r="C141" s="35">
        <v>14.39</v>
      </c>
      <c r="D141" s="35"/>
      <c r="E141" s="35"/>
      <c r="F141" s="35"/>
      <c r="G141" s="20" t="s">
        <v>334</v>
      </c>
      <c r="H141" s="21" t="s">
        <v>13</v>
      </c>
      <c r="I141" s="20"/>
    </row>
    <row r="142" spans="1:9" x14ac:dyDescent="0.3">
      <c r="A142" s="19" t="s">
        <v>201</v>
      </c>
      <c r="B142" s="19"/>
      <c r="C142" s="35">
        <v>26.99</v>
      </c>
      <c r="D142" s="35"/>
      <c r="E142" s="35"/>
      <c r="F142" s="35"/>
      <c r="G142" s="20" t="s">
        <v>334</v>
      </c>
      <c r="H142" s="21" t="s">
        <v>13</v>
      </c>
      <c r="I142" s="20"/>
    </row>
    <row r="143" spans="1:9" x14ac:dyDescent="0.3">
      <c r="A143" s="19" t="s">
        <v>201</v>
      </c>
      <c r="B143" s="19"/>
      <c r="C143" s="35">
        <v>7.99</v>
      </c>
      <c r="D143" s="35"/>
      <c r="E143" s="35"/>
      <c r="F143" s="35"/>
      <c r="G143" s="20" t="s">
        <v>334</v>
      </c>
      <c r="H143" s="21" t="s">
        <v>13</v>
      </c>
      <c r="I143" s="20"/>
    </row>
    <row r="144" spans="1:9" x14ac:dyDescent="0.3">
      <c r="A144" s="19" t="s">
        <v>202</v>
      </c>
      <c r="B144" s="19"/>
      <c r="C144" s="35">
        <v>5.99</v>
      </c>
      <c r="D144" s="35"/>
      <c r="E144" s="35"/>
      <c r="F144" s="35"/>
      <c r="G144" s="20" t="s">
        <v>334</v>
      </c>
      <c r="H144" s="21" t="s">
        <v>13</v>
      </c>
      <c r="I144" s="20"/>
    </row>
    <row r="145" spans="1:9" x14ac:dyDescent="0.3">
      <c r="A145" s="19" t="s">
        <v>203</v>
      </c>
      <c r="B145" s="19"/>
      <c r="C145" s="35">
        <v>47.86</v>
      </c>
      <c r="D145" s="35"/>
      <c r="E145" s="35"/>
      <c r="F145" s="35"/>
      <c r="G145" s="20" t="s">
        <v>334</v>
      </c>
      <c r="H145" s="21" t="s">
        <v>13</v>
      </c>
      <c r="I145" s="20"/>
    </row>
    <row r="146" spans="1:9" x14ac:dyDescent="0.3">
      <c r="A146" s="19" t="s">
        <v>72</v>
      </c>
      <c r="B146" s="19"/>
      <c r="C146" s="35">
        <v>13.56</v>
      </c>
      <c r="D146" s="35"/>
      <c r="E146" s="35"/>
      <c r="F146" s="35"/>
      <c r="G146" s="20" t="s">
        <v>334</v>
      </c>
      <c r="H146" s="21" t="s">
        <v>13</v>
      </c>
      <c r="I146" s="20"/>
    </row>
    <row r="147" spans="1:9" x14ac:dyDescent="0.3">
      <c r="A147" s="19" t="s">
        <v>204</v>
      </c>
      <c r="B147" s="19"/>
      <c r="C147" s="35">
        <v>2.63</v>
      </c>
      <c r="D147" s="35"/>
      <c r="E147" s="35"/>
      <c r="F147" s="35"/>
      <c r="G147" s="20" t="s">
        <v>334</v>
      </c>
      <c r="H147" s="21" t="s">
        <v>13</v>
      </c>
      <c r="I147" s="20"/>
    </row>
    <row r="148" spans="1:9" x14ac:dyDescent="0.3">
      <c r="A148" s="19" t="s">
        <v>205</v>
      </c>
      <c r="B148" s="19"/>
      <c r="C148" s="35">
        <v>23.29</v>
      </c>
      <c r="D148" s="35"/>
      <c r="E148" s="35"/>
      <c r="F148" s="35"/>
      <c r="G148" s="20" t="s">
        <v>334</v>
      </c>
      <c r="H148" s="21" t="s">
        <v>13</v>
      </c>
      <c r="I148" s="20"/>
    </row>
    <row r="149" spans="1:9" x14ac:dyDescent="0.3">
      <c r="A149" s="19" t="s">
        <v>206</v>
      </c>
      <c r="B149" s="19"/>
      <c r="C149" s="35">
        <v>26.68</v>
      </c>
      <c r="D149" s="35"/>
      <c r="E149" s="35"/>
      <c r="F149" s="35"/>
      <c r="G149" s="20" t="s">
        <v>334</v>
      </c>
      <c r="H149" s="21" t="s">
        <v>13</v>
      </c>
      <c r="I149" s="20"/>
    </row>
    <row r="150" spans="1:9" x14ac:dyDescent="0.3">
      <c r="A150" s="19" t="s">
        <v>207</v>
      </c>
      <c r="B150" s="19"/>
      <c r="C150" s="35">
        <v>49.73</v>
      </c>
      <c r="D150" s="35"/>
      <c r="E150" s="35"/>
      <c r="F150" s="35"/>
      <c r="G150" s="20" t="s">
        <v>334</v>
      </c>
      <c r="H150" s="21" t="s">
        <v>13</v>
      </c>
      <c r="I150" s="20"/>
    </row>
    <row r="151" spans="1:9" x14ac:dyDescent="0.3">
      <c r="A151" s="19" t="s">
        <v>208</v>
      </c>
      <c r="B151" s="19"/>
      <c r="C151" s="35">
        <v>14.5</v>
      </c>
      <c r="D151" s="35"/>
      <c r="E151" s="35"/>
      <c r="F151" s="35"/>
      <c r="G151" s="20" t="s">
        <v>334</v>
      </c>
      <c r="H151" s="21" t="s">
        <v>13</v>
      </c>
      <c r="I151" s="20"/>
    </row>
    <row r="152" spans="1:9" x14ac:dyDescent="0.3">
      <c r="A152" s="19" t="s">
        <v>297</v>
      </c>
      <c r="B152" s="19"/>
      <c r="C152" s="35">
        <v>283.83999999999997</v>
      </c>
      <c r="D152" s="35"/>
      <c r="E152" s="35"/>
      <c r="F152" s="35"/>
      <c r="G152" s="20" t="s">
        <v>334</v>
      </c>
      <c r="H152" s="21" t="s">
        <v>13</v>
      </c>
      <c r="I152" s="20"/>
    </row>
    <row r="153" spans="1:9" x14ac:dyDescent="0.3">
      <c r="A153" s="31" t="s">
        <v>209</v>
      </c>
      <c r="B153" s="31"/>
      <c r="C153" s="37">
        <f>SUM(C127:C152)</f>
        <v>914.92999999999984</v>
      </c>
      <c r="D153" s="37"/>
      <c r="E153" s="37"/>
      <c r="F153" s="37"/>
      <c r="G153" s="20"/>
      <c r="H153" s="21"/>
      <c r="I153" s="20"/>
    </row>
    <row r="154" spans="1:9" x14ac:dyDescent="0.3">
      <c r="A154" s="19"/>
      <c r="B154" s="19"/>
      <c r="C154" s="35"/>
      <c r="D154" s="35"/>
      <c r="E154" s="35"/>
      <c r="F154" s="35"/>
      <c r="G154" s="20"/>
      <c r="H154" s="21"/>
      <c r="I154" s="20"/>
    </row>
    <row r="155" spans="1:9" x14ac:dyDescent="0.3">
      <c r="A155" s="19" t="s">
        <v>210</v>
      </c>
      <c r="B155" s="19"/>
      <c r="C155" s="35">
        <v>11.99</v>
      </c>
      <c r="D155" s="35"/>
      <c r="E155" s="35"/>
      <c r="F155" s="35"/>
      <c r="G155" s="20" t="s">
        <v>211</v>
      </c>
      <c r="H155" s="21" t="s">
        <v>14</v>
      </c>
      <c r="I155" s="20"/>
    </row>
    <row r="156" spans="1:9" x14ac:dyDescent="0.3">
      <c r="A156" s="19" t="s">
        <v>212</v>
      </c>
      <c r="B156" s="19"/>
      <c r="C156" s="35">
        <v>84.65</v>
      </c>
      <c r="D156" s="35"/>
      <c r="E156" s="35"/>
      <c r="F156" s="35"/>
      <c r="G156" s="20" t="s">
        <v>213</v>
      </c>
      <c r="H156" s="21" t="s">
        <v>14</v>
      </c>
      <c r="I156" s="20"/>
    </row>
    <row r="157" spans="1:9" x14ac:dyDescent="0.3">
      <c r="A157" s="19" t="s">
        <v>214</v>
      </c>
      <c r="B157" s="19"/>
      <c r="C157" s="35">
        <v>19.329999999999998</v>
      </c>
      <c r="D157" s="35"/>
      <c r="E157" s="35"/>
      <c r="F157" s="35"/>
      <c r="G157" s="20" t="s">
        <v>215</v>
      </c>
      <c r="H157" s="21" t="s">
        <v>14</v>
      </c>
      <c r="I157" s="20"/>
    </row>
    <row r="158" spans="1:9" x14ac:dyDescent="0.3">
      <c r="A158" s="19" t="s">
        <v>216</v>
      </c>
      <c r="B158" s="19"/>
      <c r="C158" s="35">
        <v>79.180000000000007</v>
      </c>
      <c r="D158" s="35"/>
      <c r="E158" s="35"/>
      <c r="F158" s="35"/>
      <c r="G158" s="20" t="s">
        <v>31</v>
      </c>
      <c r="H158" s="21" t="s">
        <v>14</v>
      </c>
      <c r="I158" s="20"/>
    </row>
    <row r="159" spans="1:9" x14ac:dyDescent="0.3">
      <c r="A159" s="19" t="s">
        <v>217</v>
      </c>
      <c r="B159" s="19"/>
      <c r="C159" s="35">
        <v>33</v>
      </c>
      <c r="D159" s="35"/>
      <c r="E159" s="35"/>
      <c r="F159" s="35"/>
      <c r="G159" s="20" t="s">
        <v>14</v>
      </c>
      <c r="H159" s="21" t="s">
        <v>14</v>
      </c>
      <c r="I159" s="20"/>
    </row>
    <row r="160" spans="1:9" x14ac:dyDescent="0.3">
      <c r="A160" s="31" t="s">
        <v>218</v>
      </c>
      <c r="B160" s="31"/>
      <c r="C160" s="37">
        <f>SUM(C155:C159)</f>
        <v>228.15</v>
      </c>
      <c r="D160" s="37"/>
      <c r="E160" s="37"/>
      <c r="F160" s="37"/>
      <c r="G160" s="20"/>
      <c r="H160" s="21"/>
      <c r="I160" s="20"/>
    </row>
    <row r="161" spans="1:9" x14ac:dyDescent="0.3">
      <c r="A161" s="19"/>
      <c r="B161" s="19"/>
      <c r="C161" s="35"/>
      <c r="D161" s="35"/>
      <c r="E161" s="35"/>
      <c r="F161" s="35"/>
      <c r="G161" s="20"/>
      <c r="H161" s="21"/>
      <c r="I161" s="20"/>
    </row>
    <row r="162" spans="1:9" x14ac:dyDescent="0.3">
      <c r="A162" s="25" t="s">
        <v>219</v>
      </c>
      <c r="B162" s="25"/>
      <c r="C162" s="36">
        <v>11896.43</v>
      </c>
      <c r="D162" s="36"/>
      <c r="E162" s="36"/>
      <c r="F162" s="36"/>
      <c r="G162" s="26" t="s">
        <v>306</v>
      </c>
      <c r="H162" s="27" t="s">
        <v>15</v>
      </c>
      <c r="I162" s="20"/>
    </row>
    <row r="163" spans="1:9" x14ac:dyDescent="0.3">
      <c r="A163" s="31" t="s">
        <v>220</v>
      </c>
      <c r="B163" s="31"/>
      <c r="C163" s="37">
        <f>SUM(C162)</f>
        <v>11896.43</v>
      </c>
      <c r="D163" s="37"/>
      <c r="E163" s="37"/>
      <c r="F163" s="37"/>
      <c r="G163" s="26"/>
      <c r="H163" s="27"/>
      <c r="I163" s="20"/>
    </row>
    <row r="164" spans="1:9" x14ac:dyDescent="0.3">
      <c r="A164" s="25"/>
      <c r="B164" s="25"/>
      <c r="C164" s="36"/>
      <c r="D164" s="36"/>
      <c r="E164" s="36"/>
      <c r="F164" s="36"/>
      <c r="G164" s="26"/>
      <c r="H164" s="27"/>
      <c r="I164" s="20"/>
    </row>
    <row r="165" spans="1:9" s="28" customFormat="1" x14ac:dyDescent="0.3">
      <c r="A165" s="25" t="s">
        <v>221</v>
      </c>
      <c r="B165" s="25"/>
      <c r="C165" s="36">
        <v>47.5</v>
      </c>
      <c r="D165" s="36"/>
      <c r="E165" s="36"/>
      <c r="F165" s="36"/>
      <c r="G165" s="20" t="s">
        <v>334</v>
      </c>
      <c r="H165" s="27" t="s">
        <v>222</v>
      </c>
      <c r="I165" s="26"/>
    </row>
    <row r="166" spans="1:9" s="28" customFormat="1" x14ac:dyDescent="0.3">
      <c r="A166" s="22" t="s">
        <v>223</v>
      </c>
      <c r="B166" s="22"/>
      <c r="C166" s="40">
        <v>12.99</v>
      </c>
      <c r="D166" s="40"/>
      <c r="E166" s="40"/>
      <c r="F166" s="40"/>
      <c r="G166" s="20" t="s">
        <v>334</v>
      </c>
      <c r="H166" s="23" t="s">
        <v>222</v>
      </c>
      <c r="I166" s="26"/>
    </row>
    <row r="167" spans="1:9" x14ac:dyDescent="0.3">
      <c r="A167" s="19" t="s">
        <v>160</v>
      </c>
      <c r="B167" s="19"/>
      <c r="C167" s="35">
        <v>25.7</v>
      </c>
      <c r="D167" s="35"/>
      <c r="E167" s="35"/>
      <c r="F167" s="35"/>
      <c r="G167" s="20" t="s">
        <v>334</v>
      </c>
      <c r="H167" s="21" t="s">
        <v>222</v>
      </c>
      <c r="I167" s="20"/>
    </row>
    <row r="168" spans="1:9" x14ac:dyDescent="0.3">
      <c r="A168" s="19" t="s">
        <v>224</v>
      </c>
      <c r="B168" s="19"/>
      <c r="C168" s="35">
        <v>27.82</v>
      </c>
      <c r="D168" s="35"/>
      <c r="E168" s="35"/>
      <c r="F168" s="35"/>
      <c r="G168" s="20" t="s">
        <v>334</v>
      </c>
      <c r="H168" s="21" t="s">
        <v>222</v>
      </c>
      <c r="I168" s="20"/>
    </row>
    <row r="169" spans="1:9" x14ac:dyDescent="0.3">
      <c r="A169" s="19" t="s">
        <v>225</v>
      </c>
      <c r="B169" s="19"/>
      <c r="C169" s="35">
        <v>9.8699999999999992</v>
      </c>
      <c r="D169" s="35"/>
      <c r="E169" s="35"/>
      <c r="F169" s="35"/>
      <c r="G169" s="20" t="s">
        <v>334</v>
      </c>
      <c r="H169" s="21" t="s">
        <v>222</v>
      </c>
      <c r="I169" s="20"/>
    </row>
    <row r="170" spans="1:9" x14ac:dyDescent="0.3">
      <c r="A170" s="19" t="s">
        <v>225</v>
      </c>
      <c r="B170" s="19"/>
      <c r="C170" s="35">
        <v>32.78</v>
      </c>
      <c r="D170" s="35"/>
      <c r="E170" s="35"/>
      <c r="F170" s="35"/>
      <c r="G170" s="20" t="s">
        <v>334</v>
      </c>
      <c r="H170" s="21" t="s">
        <v>222</v>
      </c>
      <c r="I170" s="20"/>
    </row>
    <row r="171" spans="1:9" x14ac:dyDescent="0.3">
      <c r="A171" s="19" t="s">
        <v>226</v>
      </c>
      <c r="B171" s="19"/>
      <c r="C171" s="35">
        <v>25.94</v>
      </c>
      <c r="D171" s="35"/>
      <c r="E171" s="35"/>
      <c r="F171" s="35"/>
      <c r="G171" s="20" t="s">
        <v>334</v>
      </c>
      <c r="H171" s="21" t="s">
        <v>222</v>
      </c>
      <c r="I171" s="20"/>
    </row>
    <row r="172" spans="1:9" x14ac:dyDescent="0.3">
      <c r="A172" s="19" t="s">
        <v>227</v>
      </c>
      <c r="B172" s="19"/>
      <c r="C172" s="35">
        <v>14.95</v>
      </c>
      <c r="D172" s="35"/>
      <c r="E172" s="35"/>
      <c r="F172" s="35"/>
      <c r="G172" s="20" t="s">
        <v>334</v>
      </c>
      <c r="H172" s="21" t="s">
        <v>222</v>
      </c>
      <c r="I172" s="20"/>
    </row>
    <row r="173" spans="1:9" x14ac:dyDescent="0.3">
      <c r="A173" s="25" t="s">
        <v>228</v>
      </c>
      <c r="B173" s="25"/>
      <c r="C173" s="36">
        <v>22.9</v>
      </c>
      <c r="D173" s="36"/>
      <c r="E173" s="36"/>
      <c r="F173" s="36"/>
      <c r="G173" s="20" t="s">
        <v>334</v>
      </c>
      <c r="H173" s="27" t="s">
        <v>222</v>
      </c>
      <c r="I173" s="20"/>
    </row>
    <row r="174" spans="1:9" x14ac:dyDescent="0.3">
      <c r="A174" s="25" t="s">
        <v>229</v>
      </c>
      <c r="B174" s="25"/>
      <c r="C174" s="36">
        <v>21.95</v>
      </c>
      <c r="D174" s="36"/>
      <c r="E174" s="36"/>
      <c r="F174" s="36"/>
      <c r="G174" s="20" t="s">
        <v>334</v>
      </c>
      <c r="H174" s="27" t="s">
        <v>222</v>
      </c>
      <c r="I174" s="20"/>
    </row>
    <row r="175" spans="1:9" x14ac:dyDescent="0.3">
      <c r="A175" s="25" t="s">
        <v>230</v>
      </c>
      <c r="B175" s="25"/>
      <c r="C175" s="36">
        <v>42.44</v>
      </c>
      <c r="D175" s="36"/>
      <c r="E175" s="36"/>
      <c r="F175" s="36"/>
      <c r="G175" s="20" t="s">
        <v>334</v>
      </c>
      <c r="H175" s="27" t="s">
        <v>222</v>
      </c>
      <c r="I175" s="20"/>
    </row>
    <row r="176" spans="1:9" x14ac:dyDescent="0.3">
      <c r="A176" s="25" t="s">
        <v>231</v>
      </c>
      <c r="B176" s="25"/>
      <c r="C176" s="36">
        <v>20.010000000000002</v>
      </c>
      <c r="D176" s="36"/>
      <c r="E176" s="36"/>
      <c r="F176" s="36"/>
      <c r="G176" s="20" t="s">
        <v>334</v>
      </c>
      <c r="H176" s="27" t="s">
        <v>222</v>
      </c>
      <c r="I176" s="20"/>
    </row>
    <row r="177" spans="1:9" x14ac:dyDescent="0.3">
      <c r="A177" s="19" t="s">
        <v>232</v>
      </c>
      <c r="B177" s="19"/>
      <c r="C177" s="35">
        <v>138.35</v>
      </c>
      <c r="D177" s="35"/>
      <c r="E177" s="35"/>
      <c r="F177" s="35"/>
      <c r="G177" s="20" t="s">
        <v>334</v>
      </c>
      <c r="H177" s="21" t="s">
        <v>222</v>
      </c>
      <c r="I177" s="20"/>
    </row>
    <row r="178" spans="1:9" x14ac:dyDescent="0.3">
      <c r="A178" s="19" t="s">
        <v>233</v>
      </c>
      <c r="B178" s="19"/>
      <c r="C178" s="35">
        <v>9.98</v>
      </c>
      <c r="D178" s="35"/>
      <c r="E178" s="35"/>
      <c r="F178" s="35"/>
      <c r="G178" s="20" t="s">
        <v>334</v>
      </c>
      <c r="H178" s="21" t="s">
        <v>222</v>
      </c>
      <c r="I178" s="20"/>
    </row>
    <row r="179" spans="1:9" x14ac:dyDescent="0.3">
      <c r="A179" s="19" t="s">
        <v>234</v>
      </c>
      <c r="B179" s="19"/>
      <c r="C179" s="35">
        <v>30.99</v>
      </c>
      <c r="D179" s="35"/>
      <c r="E179" s="35"/>
      <c r="F179" s="35"/>
      <c r="G179" s="20" t="s">
        <v>334</v>
      </c>
      <c r="H179" s="21" t="s">
        <v>222</v>
      </c>
      <c r="I179" s="20"/>
    </row>
    <row r="180" spans="1:9" s="28" customFormat="1" x14ac:dyDescent="0.3">
      <c r="A180" s="25" t="s">
        <v>235</v>
      </c>
      <c r="B180" s="25"/>
      <c r="C180" s="36">
        <v>21.99</v>
      </c>
      <c r="D180" s="36"/>
      <c r="E180" s="36"/>
      <c r="F180" s="36"/>
      <c r="G180" s="20" t="s">
        <v>334</v>
      </c>
      <c r="H180" s="27" t="s">
        <v>222</v>
      </c>
      <c r="I180" s="26"/>
    </row>
    <row r="181" spans="1:9" s="28" customFormat="1" x14ac:dyDescent="0.3">
      <c r="A181" s="25" t="s">
        <v>236</v>
      </c>
      <c r="B181" s="25"/>
      <c r="C181" s="36">
        <v>19.579999999999998</v>
      </c>
      <c r="D181" s="36"/>
      <c r="E181" s="36"/>
      <c r="F181" s="36"/>
      <c r="G181" s="20" t="s">
        <v>334</v>
      </c>
      <c r="H181" s="27" t="s">
        <v>237</v>
      </c>
      <c r="I181" s="26"/>
    </row>
    <row r="182" spans="1:9" x14ac:dyDescent="0.3">
      <c r="A182" s="19" t="s">
        <v>238</v>
      </c>
      <c r="B182" s="19"/>
      <c r="C182" s="35">
        <v>187.72</v>
      </c>
      <c r="D182" s="35"/>
      <c r="E182" s="35"/>
      <c r="F182" s="35"/>
      <c r="G182" s="20" t="s">
        <v>334</v>
      </c>
      <c r="H182" s="21" t="s">
        <v>222</v>
      </c>
      <c r="I182" s="20"/>
    </row>
    <row r="183" spans="1:9" x14ac:dyDescent="0.3">
      <c r="A183" s="19" t="s">
        <v>239</v>
      </c>
      <c r="B183" s="19"/>
      <c r="C183" s="35">
        <v>95.8</v>
      </c>
      <c r="D183" s="35"/>
      <c r="E183" s="35"/>
      <c r="F183" s="35"/>
      <c r="G183" s="20" t="s">
        <v>334</v>
      </c>
      <c r="H183" s="21" t="s">
        <v>222</v>
      </c>
      <c r="I183" s="20"/>
    </row>
    <row r="184" spans="1:9" x14ac:dyDescent="0.3">
      <c r="A184" s="19" t="s">
        <v>201</v>
      </c>
      <c r="B184" s="19"/>
      <c r="C184" s="35">
        <v>10.68</v>
      </c>
      <c r="D184" s="35"/>
      <c r="E184" s="35"/>
      <c r="F184" s="35"/>
      <c r="G184" s="20" t="s">
        <v>334</v>
      </c>
      <c r="H184" s="21" t="s">
        <v>222</v>
      </c>
      <c r="I184" s="20"/>
    </row>
    <row r="185" spans="1:9" x14ac:dyDescent="0.3">
      <c r="A185" s="19" t="s">
        <v>201</v>
      </c>
      <c r="B185" s="19"/>
      <c r="C185" s="35">
        <v>8.98</v>
      </c>
      <c r="D185" s="35"/>
      <c r="E185" s="35"/>
      <c r="F185" s="35"/>
      <c r="G185" s="20" t="s">
        <v>334</v>
      </c>
      <c r="H185" s="21" t="s">
        <v>237</v>
      </c>
      <c r="I185" s="20"/>
    </row>
    <row r="186" spans="1:9" x14ac:dyDescent="0.3">
      <c r="A186" s="19" t="s">
        <v>240</v>
      </c>
      <c r="B186" s="19"/>
      <c r="C186" s="35">
        <v>17.989999999999998</v>
      </c>
      <c r="D186" s="35"/>
      <c r="E186" s="35"/>
      <c r="F186" s="35"/>
      <c r="G186" s="20" t="s">
        <v>334</v>
      </c>
      <c r="H186" s="21" t="s">
        <v>222</v>
      </c>
      <c r="I186" s="20"/>
    </row>
    <row r="187" spans="1:9" x14ac:dyDescent="0.3">
      <c r="A187" s="19" t="s">
        <v>240</v>
      </c>
      <c r="B187" s="19"/>
      <c r="C187" s="35">
        <v>17.989999999999998</v>
      </c>
      <c r="D187" s="35"/>
      <c r="E187" s="35"/>
      <c r="F187" s="35"/>
      <c r="G187" s="20" t="s">
        <v>334</v>
      </c>
      <c r="H187" s="21" t="s">
        <v>222</v>
      </c>
      <c r="I187" s="20"/>
    </row>
    <row r="188" spans="1:9" x14ac:dyDescent="0.3">
      <c r="A188" s="19" t="s">
        <v>241</v>
      </c>
      <c r="B188" s="19"/>
      <c r="C188" s="35">
        <v>54.4</v>
      </c>
      <c r="D188" s="35"/>
      <c r="E188" s="35"/>
      <c r="F188" s="35"/>
      <c r="G188" s="20" t="s">
        <v>334</v>
      </c>
      <c r="H188" s="21" t="s">
        <v>222</v>
      </c>
      <c r="I188" s="20"/>
    </row>
    <row r="189" spans="1:9" x14ac:dyDescent="0.3">
      <c r="A189" s="19" t="s">
        <v>242</v>
      </c>
      <c r="B189" s="19"/>
      <c r="C189" s="35">
        <v>76.42</v>
      </c>
      <c r="D189" s="35"/>
      <c r="E189" s="35"/>
      <c r="F189" s="35"/>
      <c r="G189" s="20" t="s">
        <v>334</v>
      </c>
      <c r="H189" s="21" t="s">
        <v>222</v>
      </c>
      <c r="I189" s="20"/>
    </row>
    <row r="190" spans="1:9" x14ac:dyDescent="0.3">
      <c r="A190" s="19" t="s">
        <v>297</v>
      </c>
      <c r="B190" s="19"/>
      <c r="C190" s="35">
        <v>33.89</v>
      </c>
      <c r="D190" s="35"/>
      <c r="E190" s="35"/>
      <c r="F190" s="35"/>
      <c r="G190" s="20" t="s">
        <v>334</v>
      </c>
      <c r="H190" s="21" t="s">
        <v>222</v>
      </c>
      <c r="I190" s="20"/>
    </row>
    <row r="191" spans="1:9" x14ac:dyDescent="0.3">
      <c r="A191" s="31" t="s">
        <v>243</v>
      </c>
      <c r="B191" s="31"/>
      <c r="C191" s="37">
        <f>SUM(C165:C190)</f>
        <v>1029.6099999999999</v>
      </c>
      <c r="D191" s="37"/>
      <c r="E191" s="37"/>
      <c r="F191" s="37"/>
      <c r="G191" s="20"/>
      <c r="H191" s="21"/>
      <c r="I191" s="20"/>
    </row>
    <row r="192" spans="1:9" x14ac:dyDescent="0.3">
      <c r="A192" s="19"/>
      <c r="B192" s="19"/>
      <c r="C192" s="35"/>
      <c r="D192" s="35"/>
      <c r="E192" s="35"/>
      <c r="F192" s="35"/>
      <c r="G192" s="20"/>
      <c r="H192" s="21"/>
      <c r="I192" s="20"/>
    </row>
    <row r="193" spans="1:9" x14ac:dyDescent="0.3">
      <c r="A193" s="19"/>
      <c r="B193" s="19"/>
      <c r="C193" s="35"/>
      <c r="D193" s="35"/>
      <c r="E193" s="35"/>
      <c r="F193" s="35"/>
      <c r="G193" s="20"/>
      <c r="H193" s="21"/>
      <c r="I193" s="20"/>
    </row>
    <row r="194" spans="1:9" x14ac:dyDescent="0.3">
      <c r="A194" s="19" t="s">
        <v>297</v>
      </c>
      <c r="B194" s="19"/>
      <c r="C194" s="35">
        <v>147.66</v>
      </c>
      <c r="D194" s="35"/>
      <c r="E194" s="35"/>
      <c r="F194" s="35"/>
      <c r="G194" s="20" t="s">
        <v>299</v>
      </c>
      <c r="H194" s="21" t="s">
        <v>300</v>
      </c>
      <c r="I194" s="20"/>
    </row>
    <row r="195" spans="1:9" s="14" customFormat="1" x14ac:dyDescent="0.3">
      <c r="A195" s="31" t="s">
        <v>301</v>
      </c>
      <c r="B195" s="31"/>
      <c r="C195" s="37">
        <f>SUM(C194)</f>
        <v>147.66</v>
      </c>
      <c r="D195" s="37"/>
      <c r="E195" s="37"/>
      <c r="F195" s="37"/>
      <c r="H195" s="15"/>
    </row>
    <row r="196" spans="1:9" x14ac:dyDescent="0.3">
      <c r="A196" s="19"/>
      <c r="B196" s="19"/>
      <c r="C196" s="35"/>
      <c r="D196" s="35"/>
      <c r="E196" s="35"/>
      <c r="F196" s="35"/>
      <c r="G196" s="20"/>
      <c r="H196" s="21"/>
      <c r="I196" s="20"/>
    </row>
    <row r="197" spans="1:9" x14ac:dyDescent="0.3">
      <c r="A197" s="19"/>
      <c r="B197" s="19"/>
      <c r="C197" s="35"/>
      <c r="D197" s="35"/>
      <c r="E197" s="35"/>
      <c r="F197" s="35"/>
      <c r="G197" s="20"/>
      <c r="H197" s="21"/>
      <c r="I197" s="20"/>
    </row>
    <row r="198" spans="1:9" x14ac:dyDescent="0.3">
      <c r="A198" s="19" t="s">
        <v>244</v>
      </c>
      <c r="B198" s="19"/>
      <c r="C198" s="35">
        <v>6.49</v>
      </c>
      <c r="D198" s="35"/>
      <c r="E198" s="35"/>
      <c r="F198" s="35"/>
      <c r="G198" s="20" t="s">
        <v>245</v>
      </c>
      <c r="H198" s="21" t="s">
        <v>17</v>
      </c>
      <c r="I198" s="20"/>
    </row>
    <row r="199" spans="1:9" x14ac:dyDescent="0.3">
      <c r="A199" s="19" t="s">
        <v>246</v>
      </c>
      <c r="B199" s="19"/>
      <c r="C199" s="35">
        <v>16.190000000000001</v>
      </c>
      <c r="D199" s="35"/>
      <c r="E199" s="35"/>
      <c r="F199" s="35"/>
      <c r="G199" s="20" t="s">
        <v>245</v>
      </c>
      <c r="H199" s="21" t="s">
        <v>17</v>
      </c>
      <c r="I199" s="20"/>
    </row>
    <row r="200" spans="1:9" x14ac:dyDescent="0.3">
      <c r="A200" s="19" t="s">
        <v>247</v>
      </c>
      <c r="B200" s="19"/>
      <c r="C200" s="35">
        <v>5.99</v>
      </c>
      <c r="D200" s="35"/>
      <c r="E200" s="35"/>
      <c r="F200" s="35"/>
      <c r="G200" s="26" t="s">
        <v>245</v>
      </c>
      <c r="H200" s="21" t="s">
        <v>17</v>
      </c>
      <c r="I200" s="20"/>
    </row>
    <row r="201" spans="1:9" x14ac:dyDescent="0.3">
      <c r="A201" s="19" t="s">
        <v>248</v>
      </c>
      <c r="B201" s="19"/>
      <c r="C201" s="35">
        <v>2.5</v>
      </c>
      <c r="D201" s="35"/>
      <c r="E201" s="35"/>
      <c r="F201" s="35"/>
      <c r="G201" s="20" t="s">
        <v>245</v>
      </c>
      <c r="H201" s="21" t="s">
        <v>17</v>
      </c>
      <c r="I201" s="20"/>
    </row>
    <row r="202" spans="1:9" x14ac:dyDescent="0.3">
      <c r="A202" s="19" t="s">
        <v>249</v>
      </c>
      <c r="B202" s="19"/>
      <c r="C202" s="35">
        <v>5.99</v>
      </c>
      <c r="D202" s="35"/>
      <c r="E202" s="35"/>
      <c r="F202" s="35"/>
      <c r="G202" s="20" t="s">
        <v>245</v>
      </c>
      <c r="H202" s="21" t="s">
        <v>17</v>
      </c>
      <c r="I202" s="20"/>
    </row>
    <row r="203" spans="1:9" x14ac:dyDescent="0.3">
      <c r="A203" s="19" t="s">
        <v>250</v>
      </c>
      <c r="B203" s="19"/>
      <c r="C203" s="35">
        <v>3.79</v>
      </c>
      <c r="D203" s="35"/>
      <c r="E203" s="35"/>
      <c r="F203" s="35"/>
      <c r="G203" s="20" t="s">
        <v>245</v>
      </c>
      <c r="H203" s="21" t="s">
        <v>17</v>
      </c>
      <c r="I203" s="20"/>
    </row>
    <row r="204" spans="1:9" x14ac:dyDescent="0.3">
      <c r="A204" s="19" t="s">
        <v>251</v>
      </c>
      <c r="B204" s="19"/>
      <c r="C204" s="35">
        <v>5.99</v>
      </c>
      <c r="D204" s="35"/>
      <c r="E204" s="35"/>
      <c r="F204" s="35"/>
      <c r="G204" s="20" t="s">
        <v>245</v>
      </c>
      <c r="H204" s="21" t="s">
        <v>17</v>
      </c>
      <c r="I204" s="20"/>
    </row>
    <row r="205" spans="1:9" x14ac:dyDescent="0.3">
      <c r="A205" s="19" t="s">
        <v>252</v>
      </c>
      <c r="B205" s="19"/>
      <c r="C205" s="35">
        <v>4.99</v>
      </c>
      <c r="D205" s="35"/>
      <c r="E205" s="35"/>
      <c r="F205" s="35"/>
      <c r="G205" s="20" t="s">
        <v>245</v>
      </c>
      <c r="H205" s="21" t="s">
        <v>17</v>
      </c>
      <c r="I205" s="20"/>
    </row>
    <row r="206" spans="1:9" x14ac:dyDescent="0.3">
      <c r="A206" s="19" t="s">
        <v>253</v>
      </c>
      <c r="B206" s="19"/>
      <c r="C206" s="35">
        <v>5.99</v>
      </c>
      <c r="D206" s="35"/>
      <c r="E206" s="35"/>
      <c r="F206" s="35"/>
      <c r="G206" s="20" t="s">
        <v>245</v>
      </c>
      <c r="H206" s="21" t="s">
        <v>17</v>
      </c>
      <c r="I206" s="20"/>
    </row>
    <row r="207" spans="1:9" x14ac:dyDescent="0.3">
      <c r="A207" s="19" t="s">
        <v>254</v>
      </c>
      <c r="B207" s="19"/>
      <c r="C207" s="35">
        <v>35.19</v>
      </c>
      <c r="D207" s="35"/>
      <c r="E207" s="35"/>
      <c r="F207" s="35"/>
      <c r="G207" s="20" t="s">
        <v>245</v>
      </c>
      <c r="H207" s="21" t="s">
        <v>17</v>
      </c>
      <c r="I207" s="20"/>
    </row>
    <row r="208" spans="1:9" x14ac:dyDescent="0.3">
      <c r="A208" s="19" t="s">
        <v>255</v>
      </c>
      <c r="B208" s="19"/>
      <c r="C208" s="35">
        <v>5.99</v>
      </c>
      <c r="D208" s="35"/>
      <c r="E208" s="35"/>
      <c r="F208" s="35"/>
      <c r="G208" s="20" t="s">
        <v>245</v>
      </c>
      <c r="H208" s="21" t="s">
        <v>17</v>
      </c>
      <c r="I208" s="20"/>
    </row>
    <row r="209" spans="1:9" x14ac:dyDescent="0.3">
      <c r="A209" s="19" t="s">
        <v>256</v>
      </c>
      <c r="B209" s="19"/>
      <c r="C209" s="35">
        <v>3.79</v>
      </c>
      <c r="D209" s="35"/>
      <c r="E209" s="35"/>
      <c r="F209" s="35"/>
      <c r="G209" s="20" t="s">
        <v>245</v>
      </c>
      <c r="H209" s="21" t="s">
        <v>17</v>
      </c>
      <c r="I209" s="20"/>
    </row>
    <row r="210" spans="1:9" x14ac:dyDescent="0.3">
      <c r="A210" s="19" t="s">
        <v>257</v>
      </c>
      <c r="B210" s="19"/>
      <c r="C210" s="35">
        <v>10.38</v>
      </c>
      <c r="D210" s="35"/>
      <c r="E210" s="35"/>
      <c r="F210" s="35"/>
      <c r="G210" s="20" t="s">
        <v>245</v>
      </c>
      <c r="H210" s="21" t="s">
        <v>17</v>
      </c>
      <c r="I210" s="20"/>
    </row>
    <row r="211" spans="1:9" x14ac:dyDescent="0.3">
      <c r="A211" s="19" t="s">
        <v>258</v>
      </c>
      <c r="B211" s="19"/>
      <c r="C211" s="35">
        <v>3.79</v>
      </c>
      <c r="D211" s="35"/>
      <c r="E211" s="35"/>
      <c r="F211" s="35"/>
      <c r="G211" s="20" t="s">
        <v>245</v>
      </c>
      <c r="H211" s="21" t="s">
        <v>17</v>
      </c>
      <c r="I211" s="20"/>
    </row>
    <row r="212" spans="1:9" x14ac:dyDescent="0.3">
      <c r="A212" s="19" t="s">
        <v>297</v>
      </c>
      <c r="B212" s="19"/>
      <c r="C212" s="35">
        <v>118.74</v>
      </c>
      <c r="D212" s="35"/>
      <c r="E212" s="35"/>
      <c r="F212" s="35"/>
      <c r="G212" s="20" t="s">
        <v>245</v>
      </c>
      <c r="H212" s="21" t="s">
        <v>298</v>
      </c>
      <c r="I212" s="20"/>
    </row>
    <row r="213" spans="1:9" x14ac:dyDescent="0.3">
      <c r="A213" s="31" t="s">
        <v>259</v>
      </c>
      <c r="B213" s="31"/>
      <c r="C213" s="37">
        <f>SUM(C198:C212)</f>
        <v>235.8</v>
      </c>
      <c r="D213" s="37"/>
      <c r="E213" s="37"/>
      <c r="F213" s="37"/>
      <c r="G213" s="20"/>
      <c r="H213" s="21"/>
      <c r="I213" s="20"/>
    </row>
    <row r="214" spans="1:9" x14ac:dyDescent="0.3">
      <c r="A214" s="19"/>
      <c r="B214" s="19"/>
      <c r="C214" s="35"/>
      <c r="D214" s="35"/>
      <c r="E214" s="35"/>
      <c r="F214" s="35"/>
      <c r="G214" s="20"/>
      <c r="H214" s="21"/>
      <c r="I214" s="20"/>
    </row>
    <row r="215" spans="1:9" x14ac:dyDescent="0.3">
      <c r="A215" s="19" t="s">
        <v>260</v>
      </c>
      <c r="B215" s="19"/>
      <c r="C215" s="35">
        <v>14.9</v>
      </c>
      <c r="D215" s="35"/>
      <c r="E215" s="35"/>
      <c r="F215" s="35"/>
      <c r="G215" s="20" t="s">
        <v>334</v>
      </c>
      <c r="H215" s="21" t="s">
        <v>18</v>
      </c>
      <c r="I215" s="20"/>
    </row>
    <row r="216" spans="1:9" x14ac:dyDescent="0.3">
      <c r="A216" s="19" t="s">
        <v>261</v>
      </c>
      <c r="B216" s="19"/>
      <c r="C216" s="35">
        <v>41.7</v>
      </c>
      <c r="D216" s="35"/>
      <c r="E216" s="35"/>
      <c r="F216" s="35"/>
      <c r="G216" s="20" t="s">
        <v>334</v>
      </c>
      <c r="H216" s="21" t="s">
        <v>18</v>
      </c>
      <c r="I216" s="20"/>
    </row>
    <row r="217" spans="1:9" x14ac:dyDescent="0.3">
      <c r="A217" s="19" t="s">
        <v>262</v>
      </c>
      <c r="B217" s="19"/>
      <c r="C217" s="35">
        <v>177</v>
      </c>
      <c r="D217" s="35"/>
      <c r="E217" s="35"/>
      <c r="F217" s="35"/>
      <c r="G217" s="20" t="s">
        <v>334</v>
      </c>
      <c r="H217" s="21" t="s">
        <v>18</v>
      </c>
      <c r="I217" s="20"/>
    </row>
    <row r="218" spans="1:9" x14ac:dyDescent="0.3">
      <c r="A218" s="19" t="s">
        <v>263</v>
      </c>
      <c r="B218" s="19"/>
      <c r="C218" s="35">
        <v>175.54</v>
      </c>
      <c r="D218" s="35"/>
      <c r="E218" s="35"/>
      <c r="F218" s="35"/>
      <c r="G218" s="20" t="s">
        <v>334</v>
      </c>
      <c r="H218" s="21" t="s">
        <v>18</v>
      </c>
      <c r="I218" s="20"/>
    </row>
    <row r="219" spans="1:9" x14ac:dyDescent="0.3">
      <c r="A219" s="19" t="s">
        <v>264</v>
      </c>
      <c r="B219" s="19"/>
      <c r="C219" s="35">
        <v>119.37</v>
      </c>
      <c r="D219" s="35"/>
      <c r="E219" s="35"/>
      <c r="F219" s="35"/>
      <c r="G219" s="20" t="s">
        <v>334</v>
      </c>
      <c r="H219" s="21" t="s">
        <v>18</v>
      </c>
      <c r="I219" s="20"/>
    </row>
    <row r="220" spans="1:9" x14ac:dyDescent="0.3">
      <c r="A220" s="19" t="s">
        <v>184</v>
      </c>
      <c r="B220" s="19"/>
      <c r="C220" s="35">
        <v>31.4</v>
      </c>
      <c r="D220" s="35"/>
      <c r="E220" s="35"/>
      <c r="F220" s="35"/>
      <c r="G220" s="20" t="s">
        <v>334</v>
      </c>
      <c r="H220" s="21" t="s">
        <v>18</v>
      </c>
      <c r="I220" s="20"/>
    </row>
    <row r="221" spans="1:9" x14ac:dyDescent="0.3">
      <c r="A221" s="25" t="s">
        <v>265</v>
      </c>
      <c r="B221" s="25"/>
      <c r="C221" s="36">
        <f>123.9*0.5</f>
        <v>61.95</v>
      </c>
      <c r="D221" s="36"/>
      <c r="E221" s="36"/>
      <c r="F221" s="36"/>
      <c r="G221" s="20" t="s">
        <v>334</v>
      </c>
      <c r="H221" s="27" t="s">
        <v>266</v>
      </c>
      <c r="I221" s="20"/>
    </row>
    <row r="222" spans="1:9" x14ac:dyDescent="0.3">
      <c r="A222" s="19" t="s">
        <v>267</v>
      </c>
      <c r="B222" s="19"/>
      <c r="C222" s="35">
        <v>135.04</v>
      </c>
      <c r="D222" s="35"/>
      <c r="E222" s="35"/>
      <c r="F222" s="35"/>
      <c r="G222" s="20" t="s">
        <v>334</v>
      </c>
      <c r="H222" s="21" t="s">
        <v>268</v>
      </c>
      <c r="I222" s="20"/>
    </row>
    <row r="223" spans="1:9" s="28" customFormat="1" x14ac:dyDescent="0.3">
      <c r="A223" s="19" t="s">
        <v>269</v>
      </c>
      <c r="B223" s="19"/>
      <c r="C223" s="35">
        <v>241.71</v>
      </c>
      <c r="D223" s="35"/>
      <c r="E223" s="35"/>
      <c r="F223" s="35"/>
      <c r="G223" s="20" t="s">
        <v>334</v>
      </c>
      <c r="H223" s="21" t="s">
        <v>268</v>
      </c>
      <c r="I223" s="26"/>
    </row>
    <row r="224" spans="1:9" s="28" customFormat="1" x14ac:dyDescent="0.3">
      <c r="A224" s="19" t="s">
        <v>297</v>
      </c>
      <c r="B224" s="19"/>
      <c r="C224" s="35">
        <v>79.78</v>
      </c>
      <c r="D224" s="35"/>
      <c r="E224" s="35"/>
      <c r="F224" s="35"/>
      <c r="G224" s="20" t="s">
        <v>334</v>
      </c>
      <c r="H224" s="21" t="s">
        <v>268</v>
      </c>
      <c r="I224" s="26"/>
    </row>
    <row r="225" spans="1:9" s="28" customFormat="1" x14ac:dyDescent="0.3">
      <c r="A225" s="31" t="s">
        <v>270</v>
      </c>
      <c r="B225" s="31"/>
      <c r="C225" s="37">
        <f>SUM(C215:C224)</f>
        <v>1078.3900000000001</v>
      </c>
      <c r="D225" s="37"/>
      <c r="E225" s="37"/>
      <c r="F225" s="37"/>
      <c r="G225" s="20"/>
      <c r="H225" s="21"/>
      <c r="I225" s="26"/>
    </row>
    <row r="226" spans="1:9" s="28" customFormat="1" x14ac:dyDescent="0.3">
      <c r="A226" s="19"/>
      <c r="B226" s="19"/>
      <c r="C226" s="35"/>
      <c r="D226" s="35"/>
      <c r="E226" s="35"/>
      <c r="F226" s="35"/>
      <c r="G226" s="20"/>
      <c r="H226" s="21"/>
      <c r="I226" s="26"/>
    </row>
    <row r="227" spans="1:9" x14ac:dyDescent="0.3">
      <c r="A227" s="25" t="s">
        <v>271</v>
      </c>
      <c r="B227" s="25"/>
      <c r="C227" s="36">
        <v>3</v>
      </c>
      <c r="D227" s="36"/>
      <c r="E227" s="36"/>
      <c r="F227" s="36"/>
      <c r="G227" s="26" t="s">
        <v>272</v>
      </c>
      <c r="H227" s="27" t="s">
        <v>273</v>
      </c>
      <c r="I227" s="20"/>
    </row>
    <row r="228" spans="1:9" x14ac:dyDescent="0.3">
      <c r="A228" s="25" t="s">
        <v>274</v>
      </c>
      <c r="B228" s="25"/>
      <c r="C228" s="36">
        <v>60.4</v>
      </c>
      <c r="D228" s="36"/>
      <c r="E228" s="36"/>
      <c r="F228" s="36"/>
      <c r="G228" s="26" t="s">
        <v>275</v>
      </c>
      <c r="H228" s="27" t="s">
        <v>273</v>
      </c>
      <c r="I228" s="20"/>
    </row>
    <row r="229" spans="1:9" x14ac:dyDescent="0.3">
      <c r="A229" s="25" t="s">
        <v>276</v>
      </c>
      <c r="B229" s="25"/>
      <c r="C229" s="36">
        <v>8.4</v>
      </c>
      <c r="D229" s="36"/>
      <c r="E229" s="36"/>
      <c r="F229" s="36"/>
      <c r="G229" s="26" t="s">
        <v>277</v>
      </c>
      <c r="H229" s="27" t="s">
        <v>273</v>
      </c>
      <c r="I229" s="20"/>
    </row>
    <row r="230" spans="1:9" x14ac:dyDescent="0.3">
      <c r="A230" s="25" t="s">
        <v>297</v>
      </c>
      <c r="B230" s="25"/>
      <c r="C230" s="36">
        <v>220</v>
      </c>
      <c r="D230" s="36"/>
      <c r="E230" s="36"/>
      <c r="F230" s="36"/>
      <c r="G230" s="26" t="s">
        <v>275</v>
      </c>
      <c r="H230" s="27" t="s">
        <v>273</v>
      </c>
      <c r="I230" s="20"/>
    </row>
    <row r="231" spans="1:9" x14ac:dyDescent="0.3">
      <c r="A231" s="25" t="s">
        <v>297</v>
      </c>
      <c r="B231" s="25"/>
      <c r="C231" s="36">
        <v>8.6199999999999992</v>
      </c>
      <c r="D231" s="36"/>
      <c r="E231" s="36"/>
      <c r="F231" s="36"/>
      <c r="G231" s="26"/>
      <c r="H231" s="27" t="s">
        <v>273</v>
      </c>
      <c r="I231" s="20"/>
    </row>
    <row r="232" spans="1:9" x14ac:dyDescent="0.3">
      <c r="A232" s="32" t="s">
        <v>278</v>
      </c>
      <c r="B232" s="32"/>
      <c r="C232" s="38">
        <f>SUM(C227:C231)</f>
        <v>300.42</v>
      </c>
      <c r="D232" s="38"/>
      <c r="E232" s="38"/>
      <c r="F232" s="38"/>
      <c r="G232" s="26"/>
      <c r="H232" s="27"/>
      <c r="I232" s="20"/>
    </row>
    <row r="233" spans="1:9" x14ac:dyDescent="0.3">
      <c r="A233" s="19"/>
      <c r="B233" s="19"/>
      <c r="C233" s="35"/>
      <c r="D233" s="35"/>
      <c r="E233" s="35"/>
      <c r="F233" s="35"/>
      <c r="G233" s="20"/>
      <c r="H233" s="21"/>
      <c r="I233" s="20"/>
    </row>
    <row r="234" spans="1:9" x14ac:dyDescent="0.3">
      <c r="A234" s="19" t="s">
        <v>189</v>
      </c>
      <c r="B234" s="19"/>
      <c r="C234" s="35">
        <v>69.02</v>
      </c>
      <c r="D234" s="35"/>
      <c r="E234" s="35"/>
      <c r="F234" s="35"/>
      <c r="G234" s="20" t="s">
        <v>334</v>
      </c>
      <c r="H234" s="21" t="s">
        <v>279</v>
      </c>
      <c r="I234" s="20"/>
    </row>
    <row r="235" spans="1:9" x14ac:dyDescent="0.3">
      <c r="A235" s="19" t="s">
        <v>74</v>
      </c>
      <c r="B235" s="19"/>
      <c r="C235" s="35">
        <v>46.41</v>
      </c>
      <c r="D235" s="35"/>
      <c r="E235" s="35"/>
      <c r="F235" s="35"/>
      <c r="G235" s="20" t="s">
        <v>334</v>
      </c>
      <c r="H235" s="21" t="s">
        <v>279</v>
      </c>
      <c r="I235" s="20"/>
    </row>
    <row r="236" spans="1:9" x14ac:dyDescent="0.3">
      <c r="A236" s="19" t="s">
        <v>280</v>
      </c>
      <c r="B236" s="19"/>
      <c r="C236" s="35">
        <v>104.72</v>
      </c>
      <c r="D236" s="35"/>
      <c r="E236" s="35"/>
      <c r="F236" s="35"/>
      <c r="G236" s="20" t="s">
        <v>334</v>
      </c>
      <c r="H236" s="21" t="s">
        <v>279</v>
      </c>
      <c r="I236" s="20"/>
    </row>
    <row r="237" spans="1:9" s="28" customFormat="1" x14ac:dyDescent="0.3">
      <c r="A237" s="19" t="s">
        <v>281</v>
      </c>
      <c r="B237" s="19"/>
      <c r="C237" s="35">
        <v>100</v>
      </c>
      <c r="D237" s="35"/>
      <c r="E237" s="35"/>
      <c r="F237" s="35"/>
      <c r="G237" s="20" t="s">
        <v>334</v>
      </c>
      <c r="H237" s="21" t="s">
        <v>279</v>
      </c>
      <c r="I237" s="26"/>
    </row>
    <row r="238" spans="1:9" x14ac:dyDescent="0.3">
      <c r="A238" s="25" t="s">
        <v>282</v>
      </c>
      <c r="B238" s="25"/>
      <c r="C238" s="36">
        <v>338.26</v>
      </c>
      <c r="D238" s="36"/>
      <c r="E238" s="36"/>
      <c r="F238" s="36"/>
      <c r="G238" s="20" t="s">
        <v>334</v>
      </c>
      <c r="H238" s="27" t="s">
        <v>279</v>
      </c>
      <c r="I238" s="20"/>
    </row>
    <row r="239" spans="1:9" x14ac:dyDescent="0.3">
      <c r="A239" s="19" t="s">
        <v>283</v>
      </c>
      <c r="B239" s="19"/>
      <c r="C239" s="35">
        <v>250</v>
      </c>
      <c r="D239" s="35"/>
      <c r="E239" s="35"/>
      <c r="F239" s="35"/>
      <c r="G239" s="20" t="s">
        <v>334</v>
      </c>
      <c r="H239" s="21" t="s">
        <v>279</v>
      </c>
      <c r="I239" s="20"/>
    </row>
    <row r="240" spans="1:9" x14ac:dyDescent="0.3">
      <c r="A240" s="31" t="s">
        <v>284</v>
      </c>
      <c r="B240" s="31"/>
      <c r="C240" s="37">
        <f>SUM(C234:C239)</f>
        <v>908.41</v>
      </c>
      <c r="D240" s="37"/>
      <c r="E240" s="37"/>
      <c r="F240" s="37"/>
      <c r="G240" s="20"/>
      <c r="H240" s="21"/>
      <c r="I240" s="20"/>
    </row>
    <row r="241" spans="1:9" x14ac:dyDescent="0.3">
      <c r="A241" s="19"/>
      <c r="B241" s="19"/>
      <c r="C241" s="35"/>
      <c r="D241" s="35"/>
      <c r="E241" s="35"/>
      <c r="F241" s="35"/>
      <c r="G241" s="20"/>
      <c r="H241" s="21"/>
      <c r="I241" s="20"/>
    </row>
    <row r="242" spans="1:9" x14ac:dyDescent="0.3">
      <c r="A242" s="19" t="s">
        <v>285</v>
      </c>
      <c r="B242" s="19"/>
      <c r="C242" s="35">
        <v>107.1</v>
      </c>
      <c r="D242" s="35"/>
      <c r="E242" s="35"/>
      <c r="F242" s="35"/>
      <c r="G242" s="20" t="s">
        <v>334</v>
      </c>
      <c r="H242" s="21" t="s">
        <v>286</v>
      </c>
      <c r="I242" s="20"/>
    </row>
    <row r="243" spans="1:9" x14ac:dyDescent="0.3">
      <c r="A243" s="31" t="s">
        <v>287</v>
      </c>
      <c r="B243" s="31"/>
      <c r="C243" s="37">
        <f>SUM(C242)</f>
        <v>107.1</v>
      </c>
      <c r="D243" s="37"/>
      <c r="E243" s="37"/>
      <c r="F243" s="37"/>
      <c r="G243" s="20"/>
      <c r="H243" s="21"/>
      <c r="I243" s="20"/>
    </row>
    <row r="244" spans="1:9" x14ac:dyDescent="0.3">
      <c r="A244" s="19"/>
      <c r="B244" s="19"/>
      <c r="C244" s="35"/>
      <c r="D244" s="35"/>
      <c r="E244" s="35"/>
      <c r="F244" s="35"/>
      <c r="G244" s="20"/>
      <c r="H244" s="21"/>
      <c r="I244" s="20"/>
    </row>
  </sheetData>
  <autoFilter ref="A1:H243" xr:uid="{4FE4AF27-1F55-4AA4-9CA8-E89F9F7877AC}">
    <sortState xmlns:xlrd2="http://schemas.microsoft.com/office/spreadsheetml/2017/richdata2" ref="A2:H242">
      <sortCondition ref="H1:H242"/>
    </sortState>
  </autoFilter>
  <pageMargins left="0.70866141732283472" right="0.70866141732283472" top="1.0236220472440944" bottom="0.78740157480314965" header="0.31496062992125984" footer="0.31496062992125984"/>
  <pageSetup paperSize="9" scale="40" fitToHeight="3" orientation="landscape" horizontalDpi="360" verticalDpi="360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view="pageLayout" zoomScaleNormal="100" workbookViewId="0">
      <selection activeCell="C8" sqref="C8"/>
    </sheetView>
  </sheetViews>
  <sheetFormatPr baseColWidth="10" defaultColWidth="11.44140625" defaultRowHeight="14.4" x14ac:dyDescent="0.3"/>
  <cols>
    <col min="1" max="1" width="30.33203125" style="51" customWidth="1"/>
    <col min="2" max="2" width="16.88671875" style="51" customWidth="1"/>
    <col min="3" max="3" width="11.44140625" style="51"/>
    <col min="4" max="4" width="31.33203125" style="51" customWidth="1"/>
    <col min="5" max="5" width="13.109375" style="51" customWidth="1"/>
    <col min="6" max="16384" width="11.44140625" style="51"/>
  </cols>
  <sheetData>
    <row r="1" spans="1:5" x14ac:dyDescent="0.3">
      <c r="A1" s="50" t="s">
        <v>328</v>
      </c>
      <c r="B1" s="50"/>
      <c r="C1" s="50"/>
      <c r="D1" s="50"/>
    </row>
    <row r="2" spans="1:5" x14ac:dyDescent="0.3">
      <c r="A2" s="51" t="s">
        <v>288</v>
      </c>
      <c r="B2" s="51">
        <v>25</v>
      </c>
      <c r="C2" s="51" t="s">
        <v>333</v>
      </c>
    </row>
    <row r="3" spans="1:5" ht="28.8" x14ac:dyDescent="0.3">
      <c r="A3" s="52" t="s">
        <v>289</v>
      </c>
      <c r="B3" s="51">
        <v>320</v>
      </c>
      <c r="D3" s="52"/>
    </row>
    <row r="5" spans="1:5" x14ac:dyDescent="0.3">
      <c r="A5" s="51" t="s">
        <v>290</v>
      </c>
      <c r="B5" s="53">
        <f>B2/B3</f>
        <v>7.8125E-2</v>
      </c>
      <c r="E5" s="53"/>
    </row>
    <row r="7" spans="1:5" x14ac:dyDescent="0.3">
      <c r="B7" s="59" t="s">
        <v>291</v>
      </c>
    </row>
    <row r="8" spans="1:5" x14ac:dyDescent="0.3">
      <c r="A8" s="50" t="s">
        <v>292</v>
      </c>
      <c r="D8" s="50"/>
    </row>
    <row r="9" spans="1:5" x14ac:dyDescent="0.3">
      <c r="A9" s="51" t="s">
        <v>293</v>
      </c>
      <c r="B9" s="54">
        <v>3200</v>
      </c>
    </row>
    <row r="10" spans="1:5" x14ac:dyDescent="0.3">
      <c r="A10" s="51" t="s">
        <v>329</v>
      </c>
      <c r="B10" s="55">
        <f>80*12</f>
        <v>960</v>
      </c>
    </row>
    <row r="11" spans="1:5" x14ac:dyDescent="0.3">
      <c r="A11" s="51" t="s">
        <v>294</v>
      </c>
      <c r="B11" s="54">
        <f>20*12</f>
        <v>240</v>
      </c>
    </row>
    <row r="12" spans="1:5" x14ac:dyDescent="0.3">
      <c r="A12" s="51" t="s">
        <v>330</v>
      </c>
      <c r="B12" s="55">
        <v>1000</v>
      </c>
    </row>
    <row r="13" spans="1:5" x14ac:dyDescent="0.3">
      <c r="A13" s="51" t="s">
        <v>331</v>
      </c>
      <c r="B13" s="55">
        <v>200</v>
      </c>
    </row>
    <row r="14" spans="1:5" x14ac:dyDescent="0.3">
      <c r="B14" s="55"/>
    </row>
    <row r="15" spans="1:5" x14ac:dyDescent="0.3">
      <c r="A15" s="51" t="s">
        <v>295</v>
      </c>
      <c r="B15" s="55">
        <f>SUM(B9:B14)</f>
        <v>5600</v>
      </c>
      <c r="C15" s="55"/>
    </row>
    <row r="16" spans="1:5" x14ac:dyDescent="0.3">
      <c r="A16" s="50" t="s">
        <v>296</v>
      </c>
      <c r="B16" s="56">
        <f>B15*B5</f>
        <v>437.5</v>
      </c>
      <c r="C16" s="57"/>
    </row>
    <row r="17" spans="1:3" x14ac:dyDescent="0.3">
      <c r="B17" s="55"/>
    </row>
    <row r="18" spans="1:3" x14ac:dyDescent="0.3">
      <c r="A18" s="50" t="s">
        <v>332</v>
      </c>
      <c r="B18" s="56">
        <f>B16*12</f>
        <v>5250</v>
      </c>
      <c r="C18" s="58"/>
    </row>
    <row r="19" spans="1:3" x14ac:dyDescent="0.3">
      <c r="A19" s="50"/>
      <c r="B19" s="56"/>
    </row>
    <row r="20" spans="1:3" x14ac:dyDescent="0.3">
      <c r="B20" s="55"/>
    </row>
    <row r="21" spans="1:3" x14ac:dyDescent="0.3">
      <c r="B21" s="55"/>
    </row>
    <row r="22" spans="1:3" x14ac:dyDescent="0.3">
      <c r="B22" s="55"/>
    </row>
  </sheetData>
  <pageMargins left="0.70866141732283472" right="0.70866141732283472" top="2.3583333333333334" bottom="0.78740157480314965" header="0.31496062992125984" footer="0.31496062992125984"/>
  <pageSetup scale="93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Gewinnermittlung </vt:lpstr>
      <vt:lpstr>Einnahmen</vt:lpstr>
      <vt:lpstr>WK §18 EStG</vt:lpstr>
      <vt:lpstr>Raumkosten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2023-02-21T14:04:05Z</dcterms:modified>
  <cp:category/>
  <cp:contentStatus/>
</cp:coreProperties>
</file>